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C:\Users\Gwyneth\Documents\Skiing\TD Forum\"/>
    </mc:Choice>
  </mc:AlternateContent>
  <xr:revisionPtr revIDLastSave="0" documentId="13_ncr:1_{1069022B-1332-44FE-B605-1DC4D5C4D9BD}" xr6:coauthVersionLast="47" xr6:coauthVersionMax="47" xr10:uidLastSave="{00000000-0000-0000-0000-000000000000}"/>
  <bookViews>
    <workbookView xWindow="-120" yWindow="-120" windowWidth="20730" windowHeight="11160" tabRatio="547" xr2:uid="{00000000-000D-0000-FFFF-FFFF00000000}"/>
  </bookViews>
  <sheets>
    <sheet name="Missing Time" sheetId="12" r:id="rId1"/>
    <sheet name="Worked Example (Start)" sheetId="14" r:id="rId2"/>
  </sheets>
  <definedNames>
    <definedName name="_xlnm.Print_Area" localSheetId="0">'Missing Time'!$A$1:$O$38</definedName>
    <definedName name="_xlnm.Print_Area" localSheetId="1">'Worked Example (Start)'!$A$1:$O$38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7" i="14" l="1"/>
  <c r="B37" i="14"/>
  <c r="Q36" i="14"/>
  <c r="P36" i="14"/>
  <c r="B36" i="14"/>
  <c r="Q32" i="14"/>
  <c r="B32" i="14"/>
  <c r="Q27" i="14"/>
  <c r="P27" i="14"/>
  <c r="M27" i="14" s="1"/>
  <c r="Q26" i="14"/>
  <c r="P26" i="14"/>
  <c r="M26" i="14" s="1"/>
  <c r="Q25" i="14"/>
  <c r="P25" i="14"/>
  <c r="M25" i="14" s="1"/>
  <c r="Q24" i="14"/>
  <c r="P24" i="14"/>
  <c r="M24" i="14" s="1"/>
  <c r="Q23" i="14"/>
  <c r="P23" i="14"/>
  <c r="Q22" i="14"/>
  <c r="P22" i="14"/>
  <c r="M22" i="14" s="1"/>
  <c r="Q21" i="14"/>
  <c r="P21" i="14"/>
  <c r="M21" i="14" s="1"/>
  <c r="Q20" i="14"/>
  <c r="P20" i="14"/>
  <c r="M20" i="14" s="1"/>
  <c r="Q19" i="14"/>
  <c r="P19" i="14"/>
  <c r="Q18" i="14"/>
  <c r="P18" i="14"/>
  <c r="M18" i="14"/>
  <c r="F6" i="14"/>
  <c r="P37" i="12"/>
  <c r="P36" i="12"/>
  <c r="B37" i="12"/>
  <c r="B36" i="12"/>
  <c r="M19" i="14" l="1"/>
  <c r="M23" i="14"/>
  <c r="M29" i="14"/>
  <c r="M30" i="14" s="1"/>
  <c r="Q33" i="14" s="1"/>
  <c r="E33" i="14" s="1"/>
  <c r="J37" i="14" s="1"/>
  <c r="G33" i="14"/>
  <c r="L37" i="14" s="1"/>
  <c r="D33" i="14"/>
  <c r="I37" i="14" s="1"/>
  <c r="Q37" i="14" l="1"/>
  <c r="Q38" i="14" s="1"/>
  <c r="I38" i="14" s="1"/>
  <c r="F33" i="14"/>
  <c r="K37" i="14" s="1"/>
  <c r="L38" i="14" l="1"/>
  <c r="K38" i="14"/>
  <c r="J38" i="14"/>
  <c r="Q32" i="12"/>
  <c r="B32" i="12"/>
  <c r="Q27" i="12"/>
  <c r="P27" i="12"/>
  <c r="Q26" i="12"/>
  <c r="P26" i="12"/>
  <c r="Q25" i="12"/>
  <c r="P25" i="12"/>
  <c r="Q24" i="12"/>
  <c r="P24" i="12"/>
  <c r="Q23" i="12"/>
  <c r="P23" i="12"/>
  <c r="Q22" i="12"/>
  <c r="P22" i="12"/>
  <c r="Q21" i="12"/>
  <c r="P21" i="12"/>
  <c r="Q20" i="12"/>
  <c r="P20" i="12"/>
  <c r="Q19" i="12"/>
  <c r="P19" i="12"/>
  <c r="Q18" i="12"/>
  <c r="P18" i="12"/>
  <c r="F6" i="12"/>
  <c r="M23" i="12" l="1"/>
  <c r="M27" i="12"/>
  <c r="M18" i="12"/>
  <c r="M21" i="12"/>
  <c r="M22" i="12"/>
  <c r="M19" i="12"/>
  <c r="M25" i="12"/>
  <c r="M26" i="12"/>
  <c r="M20" i="12"/>
  <c r="M24" i="12"/>
  <c r="M29" i="12" l="1"/>
  <c r="M30" i="12" s="1"/>
  <c r="Q33" i="12" s="1"/>
  <c r="Q37" i="12" l="1"/>
  <c r="G33" i="12"/>
  <c r="D33" i="12"/>
  <c r="I37" i="12" s="1"/>
  <c r="E33" i="12"/>
  <c r="J37" i="12" s="1"/>
  <c r="F33" i="12"/>
  <c r="K37" i="12" s="1"/>
  <c r="L37" i="12"/>
  <c r="Q36" i="12" l="1"/>
  <c r="Q38" i="12" l="1"/>
  <c r="I38" i="12" s="1"/>
  <c r="J38" i="12" l="1"/>
  <c r="L38" i="12"/>
  <c r="K38" i="12"/>
</calcChain>
</file>

<file path=xl/sharedStrings.xml><?xml version="1.0" encoding="utf-8"?>
<sst xmlns="http://schemas.openxmlformats.org/spreadsheetml/2006/main" count="110" uniqueCount="58">
  <si>
    <t>COMPETITION</t>
  </si>
  <si>
    <t>DATE</t>
  </si>
  <si>
    <t>1ST RUN</t>
  </si>
  <si>
    <t>2ND RUN</t>
  </si>
  <si>
    <t>3RD RUN</t>
  </si>
  <si>
    <t>F</t>
  </si>
  <si>
    <t>M</t>
  </si>
  <si>
    <t>Mini M</t>
  </si>
  <si>
    <t>Mini F</t>
  </si>
  <si>
    <t>RACER NAME</t>
  </si>
  <si>
    <t>BIB NUMBER</t>
  </si>
  <si>
    <t>ms</t>
  </si>
  <si>
    <t>Number</t>
  </si>
  <si>
    <t>m</t>
  </si>
  <si>
    <t>h</t>
  </si>
  <si>
    <t>s</t>
  </si>
  <si>
    <t>Difference</t>
  </si>
  <si>
    <t>eg    h     m    s    ms</t>
  </si>
  <si>
    <t>Each time cell should hold an integer value for hour, minute, second &amp; millisecond</t>
  </si>
  <si>
    <t>before being displayed back on the form in the correct time format</t>
  </si>
  <si>
    <t>Times of the preceeding 10 racers</t>
  </si>
  <si>
    <t xml:space="preserve">Replacement Time </t>
  </si>
  <si>
    <t>(Repl - SysA)</t>
  </si>
  <si>
    <t>System A Time</t>
  </si>
  <si>
    <t>Fill in the non shaded areas of the grid (Replacement &amp; System A times)</t>
  </si>
  <si>
    <t>13</t>
  </si>
  <si>
    <t>Total of Differences</t>
  </si>
  <si>
    <t xml:space="preserve"> Divided by 10</t>
  </si>
  <si>
    <t>These are converted into seconds &amp; used to calculate with</t>
  </si>
  <si>
    <t>46</t>
  </si>
  <si>
    <t>32</t>
  </si>
  <si>
    <t>21</t>
  </si>
  <si>
    <t>66</t>
  </si>
  <si>
    <t>26</t>
  </si>
  <si>
    <t>90</t>
  </si>
  <si>
    <t>87</t>
  </si>
  <si>
    <t>76</t>
  </si>
  <si>
    <t>Replacement minus System A = Difference</t>
  </si>
  <si>
    <t xml:space="preserve">EET CALCULATION OF MISSING TIME </t>
  </si>
  <si>
    <t>Replacement in secs</t>
  </si>
  <si>
    <t>EET in secs</t>
  </si>
  <si>
    <t>CALCULATION SHEET FOR MISSING</t>
  </si>
  <si>
    <t>Start Time</t>
  </si>
  <si>
    <t>NB. If the hour is the same for all competitors you don't need to enter it.</t>
  </si>
  <si>
    <t>47</t>
  </si>
  <si>
    <t xml:space="preserve">       13    8   55     234</t>
  </si>
  <si>
    <t>15</t>
  </si>
  <si>
    <t>56</t>
  </si>
  <si>
    <t>5305</t>
  </si>
  <si>
    <t>Finish - Start</t>
  </si>
  <si>
    <t>Adjusted Time</t>
  </si>
  <si>
    <t>8</t>
  </si>
  <si>
    <t>EET</t>
  </si>
  <si>
    <t>Racers Replacement Time</t>
  </si>
  <si>
    <t>Replacement Time minus Difference</t>
  </si>
  <si>
    <t>Fill in whether this is a Missing Start or Finish Time</t>
  </si>
  <si>
    <t>Times converted to seconds for calculation (4dp)</t>
  </si>
  <si>
    <t>Bib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</si>
</sst>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[h]:mm:ss.0"/>
    <numFmt numFmtId="165" formatCode="mm:ss.00"/>
    <numFmt numFmtId="166" formatCode="[h]:mm:ss.00"/>
    <numFmt numFmtId="167" formatCode="mm:ss.000"/>
    <numFmt numFmtId="168" formatCode="[h]:mm:ss.000"/>
    <numFmt numFmtId="169" formatCode="0.0000"/>
    <numFmt numFmtId="170" formatCode="[$-F800]dddd\,\ mmmm\ dd\,\ yyyy"/>
    <numFmt numFmtId="171" formatCode="0.000000000000000000000000000000"/>
    <numFmt numFmtId="172" formatCode="ss.000"/>
    <numFmt numFmtId="173" formatCode="0;[Red]0"/>
    <numFmt numFmtId="174" formatCode="0000"/>
  </numFmts>
  <fonts count="12" x14ac:knownFonts="1">
    <font>
      <sz val="10"/>
      <name val="Arial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2"/>
      <color indexed="8"/>
      <name val="Arial"/>
      <family val="2"/>
    </font>
    <font>
      <b/>
      <sz val="14"/>
      <color indexed="8"/>
      <name val="Arial"/>
      <family val="2"/>
    </font>
    <font>
      <sz val="9"/>
      <color indexed="55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i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Protection="1"/>
    <xf numFmtId="0" fontId="0" fillId="0" borderId="0" xfId="0" applyNumberFormat="1" applyProtection="1"/>
    <xf numFmtId="49" fontId="0" fillId="0" borderId="0" xfId="0" applyNumberFormat="1" applyProtection="1"/>
    <xf numFmtId="49" fontId="3" fillId="0" borderId="0" xfId="0" applyNumberFormat="1" applyFont="1" applyAlignment="1" applyProtection="1">
      <alignment horizontal="center" vertical="center" wrapText="1"/>
    </xf>
    <xf numFmtId="164" fontId="4" fillId="0" borderId="0" xfId="0" applyNumberFormat="1" applyFont="1" applyProtection="1"/>
    <xf numFmtId="49" fontId="0" fillId="0" borderId="0" xfId="0" applyNumberFormat="1" applyBorder="1" applyAlignment="1" applyProtection="1">
      <alignment horizontal="center"/>
    </xf>
    <xf numFmtId="0" fontId="0" fillId="2" borderId="0" xfId="0" applyNumberFormat="1" applyFill="1" applyProtection="1"/>
    <xf numFmtId="0" fontId="0" fillId="2" borderId="0" xfId="0" applyFill="1" applyProtection="1"/>
    <xf numFmtId="0" fontId="7" fillId="0" borderId="0" xfId="0" applyFont="1" applyProtection="1"/>
    <xf numFmtId="49" fontId="0" fillId="0" borderId="0" xfId="0" applyNumberFormat="1" applyAlignment="1" applyProtection="1">
      <alignment horizontal="left" vertical="center"/>
    </xf>
    <xf numFmtId="0" fontId="4" fillId="0" borderId="0" xfId="0" applyNumberFormat="1" applyFont="1" applyProtection="1"/>
    <xf numFmtId="165" fontId="4" fillId="0" borderId="0" xfId="0" applyNumberFormat="1" applyFont="1" applyProtection="1"/>
    <xf numFmtId="167" fontId="4" fillId="0" borderId="0" xfId="0" applyNumberFormat="1" applyFont="1" applyBorder="1" applyProtection="1"/>
    <xf numFmtId="0" fontId="4" fillId="0" borderId="0" xfId="0" applyFont="1" applyProtection="1"/>
    <xf numFmtId="49" fontId="0" fillId="0" borderId="0" xfId="0" applyNumberFormat="1" applyBorder="1" applyAlignment="1" applyProtection="1">
      <alignment horizontal="left" vertical="center"/>
    </xf>
    <xf numFmtId="49" fontId="3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Protection="1"/>
    <xf numFmtId="0" fontId="5" fillId="0" borderId="0" xfId="0" applyFont="1" applyBorder="1" applyAlignment="1" applyProtection="1">
      <alignment horizontal="center" vertical="center" wrapText="1"/>
    </xf>
    <xf numFmtId="49" fontId="3" fillId="0" borderId="0" xfId="0" applyNumberFormat="1" applyFont="1" applyBorder="1" applyAlignment="1" applyProtection="1">
      <alignment horizontal="left" vertical="center"/>
    </xf>
    <xf numFmtId="49" fontId="2" fillId="0" borderId="0" xfId="0" applyNumberFormat="1" applyFont="1" applyAlignment="1" applyProtection="1">
      <alignment horizontal="left" vertical="center"/>
    </xf>
    <xf numFmtId="0" fontId="5" fillId="0" borderId="0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 wrapText="1"/>
    </xf>
    <xf numFmtId="49" fontId="0" fillId="0" borderId="2" xfId="0" applyNumberFormat="1" applyBorder="1" applyAlignment="1" applyProtection="1">
      <alignment vertical="center"/>
    </xf>
    <xf numFmtId="49" fontId="3" fillId="0" borderId="0" xfId="0" applyNumberFormat="1" applyFont="1" applyBorder="1" applyAlignment="1" applyProtection="1">
      <alignment vertical="center"/>
    </xf>
    <xf numFmtId="49" fontId="2" fillId="0" borderId="0" xfId="0" applyNumberFormat="1" applyFont="1" applyAlignment="1" applyProtection="1">
      <alignment vertical="center"/>
    </xf>
    <xf numFmtId="49" fontId="8" fillId="0" borderId="0" xfId="0" applyNumberFormat="1" applyFont="1" applyBorder="1" applyAlignment="1" applyProtection="1">
      <alignment vertical="center" wrapText="1"/>
    </xf>
    <xf numFmtId="165" fontId="8" fillId="0" borderId="0" xfId="0" applyNumberFormat="1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left" vertical="center"/>
    </xf>
    <xf numFmtId="169" fontId="0" fillId="0" borderId="0" xfId="0" applyNumberFormat="1" applyProtection="1"/>
    <xf numFmtId="169" fontId="0" fillId="0" borderId="0" xfId="0" applyNumberFormat="1" applyAlignment="1" applyProtection="1">
      <alignment horizontal="left" vertical="center"/>
    </xf>
    <xf numFmtId="169" fontId="4" fillId="0" borderId="0" xfId="0" applyNumberFormat="1" applyFont="1" applyProtection="1"/>
    <xf numFmtId="169" fontId="0" fillId="2" borderId="0" xfId="0" applyNumberFormat="1" applyFill="1" applyProtection="1"/>
    <xf numFmtId="0" fontId="0" fillId="0" borderId="0" xfId="0" applyBorder="1" applyProtection="1"/>
    <xf numFmtId="0" fontId="0" fillId="0" borderId="0" xfId="0" applyNumberFormat="1" applyBorder="1" applyProtection="1"/>
    <xf numFmtId="169" fontId="0" fillId="0" borderId="0" xfId="0" applyNumberFormat="1" applyBorder="1" applyProtection="1"/>
    <xf numFmtId="0" fontId="6" fillId="0" borderId="2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vertical="center" wrapText="1"/>
    </xf>
    <xf numFmtId="172" fontId="4" fillId="0" borderId="0" xfId="0" applyNumberFormat="1" applyFont="1" applyBorder="1" applyAlignment="1" applyProtection="1">
      <alignment horizontal="left"/>
    </xf>
    <xf numFmtId="165" fontId="4" fillId="0" borderId="3" xfId="0" applyNumberFormat="1" applyFont="1" applyBorder="1" applyAlignment="1" applyProtection="1"/>
    <xf numFmtId="164" fontId="4" fillId="0" borderId="0" xfId="0" applyNumberFormat="1" applyFont="1" applyBorder="1" applyProtection="1"/>
    <xf numFmtId="165" fontId="4" fillId="0" borderId="0" xfId="0" applyNumberFormat="1" applyFont="1" applyBorder="1" applyAlignment="1" applyProtection="1"/>
    <xf numFmtId="49" fontId="8" fillId="0" borderId="2" xfId="0" applyNumberFormat="1" applyFont="1" applyBorder="1" applyAlignment="1" applyProtection="1">
      <alignment horizontal="center" vertical="center" wrapText="1"/>
    </xf>
    <xf numFmtId="1" fontId="4" fillId="0" borderId="2" xfId="0" applyNumberFormat="1" applyFont="1" applyFill="1" applyBorder="1" applyAlignment="1" applyProtection="1">
      <alignment horizontal="center" vertical="center"/>
      <protection locked="0"/>
    </xf>
    <xf numFmtId="49" fontId="4" fillId="0" borderId="2" xfId="0" applyNumberFormat="1" applyFont="1" applyFill="1" applyBorder="1" applyProtection="1">
      <protection locked="0"/>
    </xf>
    <xf numFmtId="49" fontId="4" fillId="0" borderId="2" xfId="0" applyNumberFormat="1" applyFont="1" applyFill="1" applyBorder="1" applyProtection="1"/>
    <xf numFmtId="169" fontId="4" fillId="3" borderId="9" xfId="0" applyNumberFormat="1" applyFont="1" applyFill="1" applyBorder="1" applyAlignment="1" applyProtection="1">
      <alignment horizontal="right"/>
    </xf>
    <xf numFmtId="169" fontId="4" fillId="3" borderId="10" xfId="0" applyNumberFormat="1" applyFont="1" applyFill="1" applyBorder="1" applyAlignment="1" applyProtection="1">
      <alignment horizontal="right"/>
    </xf>
    <xf numFmtId="165" fontId="4" fillId="0" borderId="5" xfId="0" applyNumberFormat="1" applyFont="1" applyBorder="1" applyAlignment="1" applyProtection="1"/>
    <xf numFmtId="165" fontId="4" fillId="0" borderId="11" xfId="0" applyNumberFormat="1" applyFont="1" applyBorder="1" applyAlignment="1" applyProtection="1"/>
    <xf numFmtId="165" fontId="4" fillId="0" borderId="6" xfId="0" applyNumberFormat="1" applyFont="1" applyBorder="1" applyAlignment="1" applyProtection="1"/>
    <xf numFmtId="165" fontId="4" fillId="0" borderId="4" xfId="0" applyNumberFormat="1" applyFont="1" applyBorder="1" applyAlignment="1" applyProtection="1"/>
    <xf numFmtId="49" fontId="0" fillId="3" borderId="0" xfId="0" applyNumberFormat="1" applyFill="1" applyProtection="1"/>
    <xf numFmtId="49" fontId="10" fillId="3" borderId="0" xfId="0" applyNumberFormat="1" applyFont="1" applyFill="1" applyAlignment="1" applyProtection="1">
      <alignment horizontal="left" vertical="center"/>
    </xf>
    <xf numFmtId="49" fontId="10" fillId="3" borderId="0" xfId="0" applyNumberFormat="1" applyFont="1" applyFill="1" applyProtection="1"/>
    <xf numFmtId="49" fontId="0" fillId="3" borderId="0" xfId="0" applyNumberFormat="1" applyFill="1" applyAlignment="1" applyProtection="1">
      <alignment horizontal="left" vertical="center"/>
    </xf>
    <xf numFmtId="49" fontId="11" fillId="3" borderId="0" xfId="0" applyNumberFormat="1" applyFont="1" applyFill="1" applyAlignment="1" applyProtection="1">
      <alignment horizontal="left" vertical="center"/>
    </xf>
    <xf numFmtId="49" fontId="11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center" vertical="center" wrapText="1"/>
    </xf>
    <xf numFmtId="169" fontId="4" fillId="3" borderId="2" xfId="0" applyNumberFormat="1" applyFont="1" applyFill="1" applyBorder="1" applyProtection="1"/>
    <xf numFmtId="168" fontId="4" fillId="3" borderId="0" xfId="0" applyNumberFormat="1" applyFont="1" applyFill="1" applyProtection="1"/>
    <xf numFmtId="166" fontId="4" fillId="3" borderId="0" xfId="0" applyNumberFormat="1" applyFont="1" applyFill="1" applyProtection="1"/>
    <xf numFmtId="171" fontId="4" fillId="3" borderId="0" xfId="0" applyNumberFormat="1" applyFont="1" applyFill="1" applyProtection="1"/>
    <xf numFmtId="164" fontId="4" fillId="3" borderId="0" xfId="0" applyNumberFormat="1" applyFont="1" applyFill="1" applyProtection="1"/>
    <xf numFmtId="169" fontId="4" fillId="3" borderId="0" xfId="0" applyNumberFormat="1" applyFont="1" applyFill="1" applyBorder="1" applyProtection="1"/>
    <xf numFmtId="0" fontId="4" fillId="3" borderId="0" xfId="0" applyFont="1" applyFill="1" applyBorder="1" applyProtection="1"/>
    <xf numFmtId="0" fontId="4" fillId="3" borderId="0" xfId="0" applyFont="1" applyFill="1" applyProtection="1"/>
    <xf numFmtId="0" fontId="0" fillId="3" borderId="0" xfId="0" applyFill="1" applyProtection="1"/>
    <xf numFmtId="49" fontId="0" fillId="0" borderId="0" xfId="0" applyNumberFormat="1"/>
    <xf numFmtId="49" fontId="0" fillId="3" borderId="0" xfId="0" applyNumberFormat="1" applyFill="1"/>
    <xf numFmtId="49" fontId="3" fillId="0" borderId="0" xfId="0" applyNumberFormat="1" applyFont="1"/>
    <xf numFmtId="169" fontId="0" fillId="0" borderId="0" xfId="0" applyNumberFormat="1"/>
    <xf numFmtId="49" fontId="3" fillId="0" borderId="0" xfId="0" applyNumberFormat="1" applyFont="1" applyProtection="1">
      <protection locked="0"/>
    </xf>
    <xf numFmtId="49" fontId="1" fillId="0" borderId="0" xfId="0" applyNumberFormat="1" applyFont="1"/>
    <xf numFmtId="0" fontId="4" fillId="3" borderId="3" xfId="0" applyFont="1" applyFill="1" applyBorder="1" applyProtection="1"/>
    <xf numFmtId="169" fontId="8" fillId="3" borderId="12" xfId="0" applyNumberFormat="1" applyFont="1" applyFill="1" applyBorder="1" applyAlignment="1" applyProtection="1">
      <alignment horizontal="right"/>
    </xf>
    <xf numFmtId="49" fontId="4" fillId="4" borderId="0" xfId="0" applyNumberFormat="1" applyFont="1" applyFill="1" applyBorder="1" applyAlignment="1" applyProtection="1"/>
    <xf numFmtId="49" fontId="8" fillId="0" borderId="13" xfId="0" applyNumberFormat="1" applyFont="1" applyBorder="1" applyAlignment="1" applyProtection="1">
      <alignment horizontal="center" vertical="center" wrapText="1"/>
    </xf>
    <xf numFmtId="49" fontId="8" fillId="0" borderId="14" xfId="0" applyNumberFormat="1" applyFont="1" applyBorder="1" applyAlignment="1" applyProtection="1">
      <alignment horizontal="center" vertical="center" wrapText="1"/>
    </xf>
    <xf numFmtId="49" fontId="8" fillId="0" borderId="14" xfId="0" applyNumberFormat="1" applyFont="1" applyBorder="1" applyAlignment="1" applyProtection="1">
      <alignment vertical="center" wrapText="1"/>
    </xf>
    <xf numFmtId="49" fontId="8" fillId="0" borderId="9" xfId="0" applyNumberFormat="1" applyFont="1" applyBorder="1" applyAlignment="1" applyProtection="1">
      <alignment vertical="center"/>
    </xf>
    <xf numFmtId="49" fontId="8" fillId="0" borderId="16" xfId="0" applyNumberFormat="1" applyFont="1" applyBorder="1" applyAlignment="1" applyProtection="1">
      <alignment horizontal="center" vertical="center" wrapText="1"/>
    </xf>
    <xf numFmtId="49" fontId="8" fillId="0" borderId="17" xfId="0" applyNumberFormat="1" applyFont="1" applyBorder="1" applyAlignment="1" applyProtection="1">
      <alignment horizontal="left" vertical="center"/>
    </xf>
    <xf numFmtId="1" fontId="4" fillId="0" borderId="16" xfId="0" applyNumberFormat="1" applyFont="1" applyFill="1" applyBorder="1" applyAlignment="1" applyProtection="1">
      <alignment horizontal="center" vertical="center"/>
      <protection locked="0"/>
    </xf>
    <xf numFmtId="169" fontId="4" fillId="3" borderId="17" xfId="0" applyNumberFormat="1" applyFont="1" applyFill="1" applyBorder="1" applyAlignment="1" applyProtection="1">
      <alignment horizontal="right"/>
    </xf>
    <xf numFmtId="1" fontId="4" fillId="0" borderId="18" xfId="0" applyNumberFormat="1" applyFont="1" applyFill="1" applyBorder="1" applyAlignment="1" applyProtection="1">
      <alignment horizontal="center" vertical="center"/>
      <protection locked="0"/>
    </xf>
    <xf numFmtId="1" fontId="4" fillId="0" borderId="19" xfId="0" applyNumberFormat="1" applyFont="1" applyFill="1" applyBorder="1" applyAlignment="1" applyProtection="1">
      <alignment horizontal="center" vertical="center"/>
      <protection locked="0"/>
    </xf>
    <xf numFmtId="49" fontId="4" fillId="0" borderId="19" xfId="0" applyNumberFormat="1" applyFont="1" applyFill="1" applyBorder="1" applyProtection="1">
      <protection locked="0"/>
    </xf>
    <xf numFmtId="49" fontId="4" fillId="0" borderId="19" xfId="0" applyNumberFormat="1" applyFont="1" applyFill="1" applyBorder="1" applyProtection="1"/>
    <xf numFmtId="173" fontId="8" fillId="3" borderId="2" xfId="0" applyNumberFormat="1" applyFont="1" applyFill="1" applyBorder="1" applyAlignment="1" applyProtection="1">
      <alignment horizontal="left"/>
    </xf>
    <xf numFmtId="173" fontId="8" fillId="3" borderId="8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/>
    </xf>
    <xf numFmtId="174" fontId="8" fillId="3" borderId="7" xfId="0" applyNumberFormat="1" applyFont="1" applyFill="1" applyBorder="1" applyAlignment="1" applyProtection="1">
      <alignment horizontal="left"/>
    </xf>
    <xf numFmtId="49" fontId="4" fillId="0" borderId="11" xfId="0" applyNumberFormat="1" applyFont="1" applyFill="1" applyBorder="1" applyProtection="1">
      <protection locked="0"/>
    </xf>
    <xf numFmtId="49" fontId="4" fillId="0" borderId="14" xfId="0" applyNumberFormat="1" applyFont="1" applyFill="1" applyBorder="1" applyProtection="1">
      <protection locked="0"/>
    </xf>
    <xf numFmtId="49" fontId="4" fillId="0" borderId="14" xfId="0" applyNumberFormat="1" applyFont="1" applyFill="1" applyBorder="1" applyProtection="1"/>
    <xf numFmtId="49" fontId="4" fillId="0" borderId="15" xfId="0" applyNumberFormat="1" applyFont="1" applyFill="1" applyBorder="1" applyProtection="1"/>
    <xf numFmtId="169" fontId="8" fillId="3" borderId="9" xfId="0" applyNumberFormat="1" applyFont="1" applyFill="1" applyBorder="1" applyAlignment="1" applyProtection="1">
      <alignment horizontal="right"/>
    </xf>
    <xf numFmtId="174" fontId="8" fillId="3" borderId="17" xfId="0" applyNumberFormat="1" applyFont="1" applyFill="1" applyBorder="1" applyAlignment="1" applyProtection="1">
      <alignment horizontal="left"/>
    </xf>
    <xf numFmtId="173" fontId="8" fillId="3" borderId="20" xfId="0" applyNumberFormat="1" applyFont="1" applyFill="1" applyBorder="1" applyAlignment="1" applyProtection="1">
      <alignment horizontal="left"/>
    </xf>
    <xf numFmtId="173" fontId="8" fillId="3" borderId="19" xfId="0" applyNumberFormat="1" applyFont="1" applyFill="1" applyBorder="1" applyAlignment="1" applyProtection="1">
      <alignment horizontal="left"/>
    </xf>
    <xf numFmtId="174" fontId="8" fillId="3" borderId="21" xfId="0" applyNumberFormat="1" applyFont="1" applyFill="1" applyBorder="1" applyAlignment="1" applyProtection="1">
      <alignment horizontal="left"/>
    </xf>
    <xf numFmtId="169" fontId="8" fillId="3" borderId="10" xfId="0" applyNumberFormat="1" applyFont="1" applyFill="1" applyBorder="1" applyAlignment="1" applyProtection="1">
      <alignment horizontal="right"/>
    </xf>
    <xf numFmtId="174" fontId="8" fillId="3" borderId="19" xfId="0" applyNumberFormat="1" applyFont="1" applyFill="1" applyBorder="1" applyAlignment="1" applyProtection="1">
      <alignment horizontal="left"/>
    </xf>
    <xf numFmtId="0" fontId="4" fillId="3" borderId="3" xfId="0" applyNumberFormat="1" applyFont="1" applyFill="1" applyBorder="1" applyAlignment="1" applyProtection="1"/>
    <xf numFmtId="0" fontId="4" fillId="3" borderId="4" xfId="0" applyNumberFormat="1" applyFont="1" applyFill="1" applyBorder="1" applyAlignment="1" applyProtection="1">
      <alignment horizontal="center"/>
    </xf>
    <xf numFmtId="0" fontId="4" fillId="3" borderId="11" xfId="0" applyNumberFormat="1" applyFont="1" applyFill="1" applyBorder="1" applyAlignment="1" applyProtection="1"/>
    <xf numFmtId="0" fontId="4" fillId="3" borderId="15" xfId="0" applyNumberFormat="1" applyFont="1" applyFill="1" applyBorder="1" applyAlignment="1" applyProtection="1"/>
    <xf numFmtId="49" fontId="4" fillId="3" borderId="5" xfId="0" applyNumberFormat="1" applyFont="1" applyFill="1" applyBorder="1" applyAlignment="1" applyProtection="1"/>
    <xf numFmtId="49" fontId="4" fillId="3" borderId="22" xfId="0" applyNumberFormat="1" applyFont="1" applyFill="1" applyBorder="1" applyAlignment="1" applyProtection="1"/>
    <xf numFmtId="0" fontId="4" fillId="3" borderId="6" xfId="0" applyNumberFormat="1" applyFont="1" applyFill="1" applyBorder="1" applyAlignment="1" applyProtection="1">
      <alignment horizontal="center"/>
    </xf>
    <xf numFmtId="0" fontId="4" fillId="3" borderId="5" xfId="0" applyNumberFormat="1" applyFont="1" applyFill="1" applyBorder="1" applyAlignment="1" applyProtection="1"/>
    <xf numFmtId="173" fontId="8" fillId="3" borderId="23" xfId="0" applyNumberFormat="1" applyFont="1" applyFill="1" applyBorder="1" applyAlignment="1" applyProtection="1">
      <alignment horizontal="left"/>
    </xf>
    <xf numFmtId="174" fontId="8" fillId="3" borderId="23" xfId="0" applyNumberFormat="1" applyFont="1" applyFill="1" applyBorder="1" applyAlignment="1" applyProtection="1">
      <alignment horizontal="left"/>
    </xf>
    <xf numFmtId="49" fontId="9" fillId="0" borderId="0" xfId="0" applyNumberFormat="1" applyFont="1" applyAlignment="1">
      <alignment horizontal="center"/>
    </xf>
    <xf numFmtId="49" fontId="3" fillId="0" borderId="2" xfId="0" applyNumberFormat="1" applyFont="1" applyBorder="1" applyAlignment="1" applyProtection="1">
      <alignment horizontal="left"/>
      <protection locked="0"/>
    </xf>
    <xf numFmtId="0" fontId="4" fillId="3" borderId="13" xfId="0" applyNumberFormat="1" applyFont="1" applyFill="1" applyBorder="1" applyAlignment="1" applyProtection="1">
      <alignment horizontal="center"/>
    </xf>
    <xf numFmtId="0" fontId="4" fillId="3" borderId="14" xfId="0" applyNumberFormat="1" applyFont="1" applyFill="1" applyBorder="1" applyAlignment="1" applyProtection="1">
      <alignment horizontal="center"/>
    </xf>
    <xf numFmtId="0" fontId="4" fillId="3" borderId="16" xfId="0" applyNumberFormat="1" applyFont="1" applyFill="1" applyBorder="1" applyAlignment="1" applyProtection="1">
      <alignment horizontal="center"/>
    </xf>
    <xf numFmtId="0" fontId="4" fillId="3" borderId="2" xfId="0" applyNumberFormat="1" applyFont="1" applyFill="1" applyBorder="1" applyAlignment="1" applyProtection="1">
      <alignment horizontal="center"/>
    </xf>
    <xf numFmtId="0" fontId="4" fillId="3" borderId="18" xfId="0" applyNumberFormat="1" applyFont="1" applyFill="1" applyBorder="1" applyAlignment="1" applyProtection="1">
      <alignment horizontal="center"/>
    </xf>
    <xf numFmtId="0" fontId="4" fillId="3" borderId="19" xfId="0" applyNumberFormat="1" applyFont="1" applyFill="1" applyBorder="1" applyAlignment="1" applyProtection="1">
      <alignment horizontal="center"/>
    </xf>
    <xf numFmtId="49" fontId="3" fillId="0" borderId="2" xfId="0" applyNumberFormat="1" applyFont="1" applyFill="1" applyBorder="1" applyAlignment="1" applyProtection="1">
      <alignment horizontal="center"/>
      <protection locked="0"/>
    </xf>
    <xf numFmtId="170" fontId="3" fillId="0" borderId="2" xfId="0" applyNumberFormat="1" applyFont="1" applyBorder="1" applyAlignment="1" applyProtection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/>
      <protection locked="0"/>
    </xf>
    <xf numFmtId="49" fontId="8" fillId="0" borderId="15" xfId="0" applyNumberFormat="1" applyFont="1" applyBorder="1" applyAlignment="1" applyProtection="1">
      <alignment horizontal="center" vertical="center"/>
    </xf>
    <xf numFmtId="49" fontId="8" fillId="0" borderId="5" xfId="0" applyNumberFormat="1" applyFont="1" applyBorder="1" applyAlignment="1" applyProtection="1">
      <alignment horizontal="center" vertical="center"/>
    </xf>
    <xf numFmtId="49" fontId="8" fillId="0" borderId="11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4C089-2349-455F-A6B6-1643AD4D05E9}">
  <sheetPr codeName="Sheet3"/>
  <dimension ref="B1:S46"/>
  <sheetViews>
    <sheetView showGridLines="0" tabSelected="1" zoomScaleNormal="100" zoomScaleSheetLayoutView="100" workbookViewId="0">
      <selection activeCell="B1" sqref="B1:N1"/>
    </sheetView>
  </sheetViews>
  <sheetFormatPr defaultRowHeight="12.75" x14ac:dyDescent="0.2"/>
  <cols>
    <col min="1" max="1" width="3.42578125" style="1" customWidth="1"/>
    <col min="2" max="2" width="10.5703125" style="1" customWidth="1"/>
    <col min="3" max="3" width="4.140625" style="1" customWidth="1"/>
    <col min="4" max="6" width="5.7109375" style="2" customWidth="1"/>
    <col min="7" max="7" width="6.7109375" style="2" customWidth="1"/>
    <col min="8" max="8" width="4.5703125" style="2" customWidth="1"/>
    <col min="9" max="9" width="5.7109375" style="2" customWidth="1"/>
    <col min="10" max="11" width="5.5703125" style="2" customWidth="1"/>
    <col min="12" max="12" width="6.7109375" style="2" customWidth="1"/>
    <col min="13" max="13" width="14.42578125" style="29" customWidth="1"/>
    <col min="14" max="14" width="3.85546875" style="1" customWidth="1"/>
    <col min="15" max="15" width="4" style="1" customWidth="1"/>
    <col min="16" max="16" width="21.85546875" style="1" customWidth="1"/>
    <col min="17" max="17" width="21.42578125" style="1" customWidth="1"/>
    <col min="18" max="18" width="11.85546875" style="1" bestFit="1" customWidth="1"/>
    <col min="19" max="19" width="38" style="1" bestFit="1" customWidth="1"/>
    <col min="20" max="16384" width="9.140625" style="1"/>
  </cols>
  <sheetData>
    <row r="1" spans="2:19" s="69" customFormat="1" ht="20.25" x14ac:dyDescent="0.3">
      <c r="B1" s="115" t="s">
        <v>38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P1" s="70"/>
      <c r="Q1" s="70"/>
      <c r="R1" s="70"/>
      <c r="S1" s="70"/>
    </row>
    <row r="2" spans="2:19" s="69" customFormat="1" ht="15.75" x14ac:dyDescent="0.25">
      <c r="E2" s="71"/>
      <c r="F2" s="71"/>
      <c r="G2" s="71"/>
      <c r="H2" s="71"/>
      <c r="I2" s="71"/>
      <c r="J2" s="71"/>
      <c r="K2" s="71"/>
      <c r="L2" s="71"/>
      <c r="M2" s="72"/>
      <c r="P2" s="70"/>
      <c r="Q2" s="70"/>
      <c r="R2" s="70"/>
      <c r="S2" s="70"/>
    </row>
    <row r="3" spans="2:19" s="69" customFormat="1" ht="15.75" x14ac:dyDescent="0.25">
      <c r="C3" s="71" t="s">
        <v>41</v>
      </c>
      <c r="K3" s="116"/>
      <c r="L3" s="116"/>
      <c r="M3" s="116"/>
      <c r="N3" s="73"/>
      <c r="O3" s="73"/>
      <c r="P3" s="54" t="s">
        <v>55</v>
      </c>
      <c r="Q3" s="70"/>
      <c r="R3" s="70"/>
      <c r="S3" s="70"/>
    </row>
    <row r="4" spans="2:19" s="69" customFormat="1" ht="18" x14ac:dyDescent="0.25">
      <c r="D4" s="74"/>
      <c r="E4" s="74"/>
      <c r="F4" s="74"/>
      <c r="G4" s="74"/>
      <c r="H4" s="74"/>
      <c r="I4" s="74"/>
      <c r="J4" s="74"/>
      <c r="K4" s="74"/>
      <c r="L4" s="74"/>
      <c r="M4" s="72"/>
      <c r="P4" s="70"/>
      <c r="Q4" s="70"/>
      <c r="R4" s="70"/>
      <c r="S4" s="70"/>
    </row>
    <row r="5" spans="2:19" s="3" customFormat="1" ht="23.1" customHeight="1" x14ac:dyDescent="0.25">
      <c r="B5" s="19" t="s">
        <v>0</v>
      </c>
      <c r="C5" s="19"/>
      <c r="D5" s="20"/>
      <c r="E5" s="20"/>
      <c r="F5" s="123"/>
      <c r="G5" s="123"/>
      <c r="H5" s="123"/>
      <c r="I5" s="123"/>
      <c r="J5" s="123"/>
      <c r="K5" s="123"/>
      <c r="L5" s="123"/>
      <c r="M5" s="29"/>
      <c r="P5" s="54" t="s">
        <v>24</v>
      </c>
      <c r="Q5" s="53"/>
      <c r="R5" s="53"/>
      <c r="S5" s="53"/>
    </row>
    <row r="6" spans="2:19" s="3" customFormat="1" ht="23.1" customHeight="1" x14ac:dyDescent="0.2">
      <c r="B6" s="24" t="s">
        <v>1</v>
      </c>
      <c r="C6" s="24"/>
      <c r="D6" s="25"/>
      <c r="E6" s="20"/>
      <c r="F6" s="124">
        <f ca="1">NOW()</f>
        <v>44497.694781018516</v>
      </c>
      <c r="G6" s="124"/>
      <c r="H6" s="124"/>
      <c r="I6" s="124"/>
      <c r="J6" s="124"/>
      <c r="K6" s="124"/>
      <c r="L6" s="124"/>
      <c r="M6" s="29"/>
      <c r="P6" s="54" t="s">
        <v>18</v>
      </c>
      <c r="Q6" s="53"/>
      <c r="R6" s="53"/>
      <c r="S6" s="53"/>
    </row>
    <row r="7" spans="2:19" s="3" customFormat="1" ht="23.1" customHeight="1" x14ac:dyDescent="0.2">
      <c r="B7" s="16" t="s">
        <v>9</v>
      </c>
      <c r="C7" s="16"/>
      <c r="D7" s="16"/>
      <c r="E7" s="16"/>
      <c r="F7" s="125"/>
      <c r="G7" s="125"/>
      <c r="H7" s="125"/>
      <c r="I7" s="125"/>
      <c r="J7" s="125"/>
      <c r="K7" s="125"/>
      <c r="L7" s="125"/>
      <c r="M7" s="29"/>
      <c r="P7" s="54" t="s">
        <v>17</v>
      </c>
      <c r="Q7" s="53"/>
      <c r="R7" s="53"/>
      <c r="S7" s="53"/>
    </row>
    <row r="8" spans="2:19" s="3" customFormat="1" ht="23.1" customHeight="1" x14ac:dyDescent="0.25">
      <c r="B8" s="16" t="s">
        <v>10</v>
      </c>
      <c r="C8" s="16"/>
      <c r="D8" s="16"/>
      <c r="E8" s="16"/>
      <c r="F8" s="126"/>
      <c r="G8" s="126"/>
      <c r="H8" s="126"/>
      <c r="I8" s="126"/>
      <c r="J8" s="126"/>
      <c r="K8" s="126"/>
      <c r="L8" s="126"/>
      <c r="M8" s="29"/>
      <c r="P8" s="55" t="s">
        <v>45</v>
      </c>
      <c r="Q8" s="53"/>
      <c r="R8" s="53"/>
      <c r="S8" s="53"/>
    </row>
    <row r="9" spans="2:19" s="3" customFormat="1" x14ac:dyDescent="0.2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29"/>
      <c r="P9" s="53"/>
      <c r="Q9" s="53"/>
      <c r="R9" s="53"/>
      <c r="S9" s="53"/>
    </row>
    <row r="10" spans="2:19" s="10" customFormat="1" ht="19.5" customHeight="1" x14ac:dyDescent="0.2">
      <c r="B10" s="15"/>
      <c r="C10" s="21" t="s">
        <v>5</v>
      </c>
      <c r="E10" s="38"/>
      <c r="G10" s="18"/>
      <c r="H10" s="18"/>
      <c r="I10" s="28" t="s">
        <v>2</v>
      </c>
      <c r="K10" s="18"/>
      <c r="L10" s="36"/>
      <c r="M10" s="30"/>
      <c r="P10" s="55" t="s">
        <v>28</v>
      </c>
      <c r="Q10" s="56"/>
      <c r="R10" s="56"/>
      <c r="S10" s="56"/>
    </row>
    <row r="11" spans="2:19" s="10" customFormat="1" ht="19.5" customHeight="1" x14ac:dyDescent="0.2">
      <c r="B11" s="15"/>
      <c r="C11" s="21" t="s">
        <v>6</v>
      </c>
      <c r="E11" s="22"/>
      <c r="G11" s="18"/>
      <c r="H11" s="18"/>
      <c r="I11" s="28" t="s">
        <v>3</v>
      </c>
      <c r="K11" s="18"/>
      <c r="L11" s="37"/>
      <c r="M11" s="30"/>
      <c r="P11" s="54" t="s">
        <v>19</v>
      </c>
      <c r="Q11" s="56"/>
      <c r="R11" s="56"/>
      <c r="S11" s="56"/>
    </row>
    <row r="12" spans="2:19" s="10" customFormat="1" ht="19.5" customHeight="1" x14ac:dyDescent="0.2">
      <c r="B12" s="15"/>
      <c r="C12" s="21" t="s">
        <v>8</v>
      </c>
      <c r="E12" s="22"/>
      <c r="G12" s="18"/>
      <c r="H12" s="18"/>
      <c r="I12" s="28" t="s">
        <v>4</v>
      </c>
      <c r="K12" s="18"/>
      <c r="L12" s="37"/>
      <c r="M12" s="30"/>
      <c r="P12" s="54" t="s">
        <v>43</v>
      </c>
      <c r="Q12" s="56"/>
      <c r="R12" s="56"/>
      <c r="S12" s="56"/>
    </row>
    <row r="13" spans="2:19" s="10" customFormat="1" ht="19.5" customHeight="1" x14ac:dyDescent="0.2">
      <c r="B13" s="15"/>
      <c r="C13" s="21" t="s">
        <v>7</v>
      </c>
      <c r="E13" s="23"/>
      <c r="G13" s="18"/>
      <c r="H13" s="18"/>
      <c r="J13" s="18"/>
      <c r="K13" s="18"/>
      <c r="M13" s="30"/>
      <c r="P13" s="55"/>
      <c r="Q13" s="56"/>
      <c r="R13" s="56"/>
      <c r="S13" s="56"/>
    </row>
    <row r="14" spans="2:19" s="3" customFormat="1" x14ac:dyDescent="0.2">
      <c r="M14" s="29"/>
      <c r="P14" s="53"/>
      <c r="Q14" s="53"/>
      <c r="R14" s="53"/>
      <c r="S14" s="53"/>
    </row>
    <row r="15" spans="2:19" s="3" customFormat="1" ht="20.25" customHeight="1" thickBot="1" x14ac:dyDescent="0.25">
      <c r="B15" s="17" t="s">
        <v>20</v>
      </c>
      <c r="C15" s="17"/>
      <c r="M15" s="29"/>
      <c r="P15" s="53"/>
      <c r="Q15" s="53"/>
      <c r="R15" s="53"/>
      <c r="S15" s="53"/>
    </row>
    <row r="16" spans="2:19" s="4" customFormat="1" ht="20.25" customHeight="1" x14ac:dyDescent="0.2">
      <c r="B16" s="78" t="s">
        <v>57</v>
      </c>
      <c r="C16" s="79"/>
      <c r="D16" s="127" t="s">
        <v>21</v>
      </c>
      <c r="E16" s="128"/>
      <c r="F16" s="128"/>
      <c r="G16" s="129"/>
      <c r="H16" s="80"/>
      <c r="I16" s="127" t="s">
        <v>23</v>
      </c>
      <c r="J16" s="128"/>
      <c r="K16" s="128"/>
      <c r="L16" s="129"/>
      <c r="M16" s="81" t="s">
        <v>16</v>
      </c>
      <c r="N16" s="26"/>
      <c r="P16" s="57" t="s">
        <v>56</v>
      </c>
      <c r="Q16" s="58"/>
      <c r="R16" s="59"/>
      <c r="S16" s="59"/>
    </row>
    <row r="17" spans="2:19" s="4" customFormat="1" ht="15.75" customHeight="1" x14ac:dyDescent="0.2">
      <c r="B17" s="82" t="s">
        <v>12</v>
      </c>
      <c r="C17" s="43"/>
      <c r="D17" s="43" t="s">
        <v>14</v>
      </c>
      <c r="E17" s="43" t="s">
        <v>13</v>
      </c>
      <c r="F17" s="43" t="s">
        <v>15</v>
      </c>
      <c r="G17" s="43" t="s">
        <v>11</v>
      </c>
      <c r="H17" s="43"/>
      <c r="I17" s="43" t="s">
        <v>14</v>
      </c>
      <c r="J17" s="43" t="s">
        <v>13</v>
      </c>
      <c r="K17" s="43" t="s">
        <v>15</v>
      </c>
      <c r="L17" s="43" t="s">
        <v>11</v>
      </c>
      <c r="M17" s="83" t="s">
        <v>22</v>
      </c>
      <c r="N17" s="26"/>
      <c r="P17" s="57" t="s">
        <v>37</v>
      </c>
      <c r="Q17" s="58"/>
      <c r="R17" s="59"/>
      <c r="S17" s="59"/>
    </row>
    <row r="18" spans="2:19" s="5" customFormat="1" ht="20.100000000000001" customHeight="1" x14ac:dyDescent="0.2">
      <c r="B18" s="84">
        <v>1</v>
      </c>
      <c r="C18" s="44"/>
      <c r="D18" s="45"/>
      <c r="E18" s="45"/>
      <c r="F18" s="46"/>
      <c r="G18" s="46"/>
      <c r="H18" s="46"/>
      <c r="I18" s="45"/>
      <c r="J18" s="45"/>
      <c r="K18" s="46"/>
      <c r="L18" s="46"/>
      <c r="M18" s="85">
        <f>P18-Q18</f>
        <v>0</v>
      </c>
      <c r="P18" s="60">
        <f t="shared" ref="P18:P27" si="0">IF(D18="",0,D18)*3600+IF(E18="",0,E18)*60+IF(F18="",0,F18)+IF(LEN(G18)=4,G18*0.0001,IF(LEN(G18)=3,G18*0.001,IF(LEN(G18)=2,G18*0.01,IF(LEN(G18)=1,G18*0.01,0))))</f>
        <v>0</v>
      </c>
      <c r="Q18" s="60">
        <f t="shared" ref="Q18:Q27" si="1">IF(I18="",0,I18)*3600+IF(J18="",0,J18)*60+IF(K18="",0,K18)+IF(LEN(L18)=4,L18*0.0001,IF(LEN(L18)=3,L18*0.001,IF(LEN(L18)=2,L18*0.01,IF(LEN(L18)=1,L18*0.01,0))))</f>
        <v>0</v>
      </c>
      <c r="R18" s="61"/>
      <c r="S18" s="62"/>
    </row>
    <row r="19" spans="2:19" s="5" customFormat="1" ht="20.100000000000001" customHeight="1" x14ac:dyDescent="0.2">
      <c r="B19" s="84">
        <v>2</v>
      </c>
      <c r="C19" s="44"/>
      <c r="D19" s="45"/>
      <c r="E19" s="45"/>
      <c r="F19" s="46"/>
      <c r="G19" s="46"/>
      <c r="H19" s="46"/>
      <c r="I19" s="45"/>
      <c r="J19" s="45"/>
      <c r="K19" s="46"/>
      <c r="L19" s="46"/>
      <c r="M19" s="85">
        <f t="shared" ref="M19:M27" si="2">P19-Q19</f>
        <v>0</v>
      </c>
      <c r="P19" s="60">
        <f t="shared" si="0"/>
        <v>0</v>
      </c>
      <c r="Q19" s="60">
        <f t="shared" si="1"/>
        <v>0</v>
      </c>
      <c r="R19" s="61"/>
      <c r="S19" s="63"/>
    </row>
    <row r="20" spans="2:19" s="5" customFormat="1" ht="20.100000000000001" customHeight="1" x14ac:dyDescent="0.2">
      <c r="B20" s="84">
        <v>3</v>
      </c>
      <c r="C20" s="44"/>
      <c r="D20" s="45"/>
      <c r="E20" s="45"/>
      <c r="F20" s="46"/>
      <c r="G20" s="46"/>
      <c r="H20" s="46"/>
      <c r="I20" s="45"/>
      <c r="J20" s="45"/>
      <c r="K20" s="46"/>
      <c r="L20" s="46"/>
      <c r="M20" s="85">
        <f t="shared" si="2"/>
        <v>0</v>
      </c>
      <c r="P20" s="60">
        <f t="shared" si="0"/>
        <v>0</v>
      </c>
      <c r="Q20" s="60">
        <f t="shared" si="1"/>
        <v>0</v>
      </c>
      <c r="R20" s="61"/>
      <c r="S20" s="62"/>
    </row>
    <row r="21" spans="2:19" s="5" customFormat="1" ht="20.100000000000001" customHeight="1" x14ac:dyDescent="0.2">
      <c r="B21" s="84">
        <v>6</v>
      </c>
      <c r="C21" s="44"/>
      <c r="D21" s="45"/>
      <c r="E21" s="45"/>
      <c r="F21" s="46"/>
      <c r="G21" s="46"/>
      <c r="H21" s="46"/>
      <c r="I21" s="45"/>
      <c r="J21" s="45"/>
      <c r="K21" s="46"/>
      <c r="L21" s="46"/>
      <c r="M21" s="85">
        <f t="shared" si="2"/>
        <v>0</v>
      </c>
      <c r="P21" s="60">
        <f t="shared" si="0"/>
        <v>0</v>
      </c>
      <c r="Q21" s="60">
        <f t="shared" si="1"/>
        <v>0</v>
      </c>
      <c r="R21" s="61"/>
      <c r="S21" s="62"/>
    </row>
    <row r="22" spans="2:19" s="5" customFormat="1" ht="20.100000000000001" customHeight="1" x14ac:dyDescent="0.2">
      <c r="B22" s="84">
        <v>7</v>
      </c>
      <c r="C22" s="44"/>
      <c r="D22" s="45"/>
      <c r="E22" s="45"/>
      <c r="F22" s="46"/>
      <c r="G22" s="46"/>
      <c r="H22" s="46"/>
      <c r="I22" s="45"/>
      <c r="J22" s="45"/>
      <c r="K22" s="46"/>
      <c r="L22" s="46"/>
      <c r="M22" s="85">
        <f t="shared" si="2"/>
        <v>0</v>
      </c>
      <c r="P22" s="60">
        <f t="shared" si="0"/>
        <v>0</v>
      </c>
      <c r="Q22" s="60">
        <f t="shared" si="1"/>
        <v>0</v>
      </c>
      <c r="R22" s="61"/>
      <c r="S22" s="62"/>
    </row>
    <row r="23" spans="2:19" s="5" customFormat="1" ht="20.100000000000001" customHeight="1" x14ac:dyDescent="0.2">
      <c r="B23" s="84">
        <v>8</v>
      </c>
      <c r="C23" s="44"/>
      <c r="D23" s="45"/>
      <c r="E23" s="45"/>
      <c r="F23" s="46"/>
      <c r="G23" s="46"/>
      <c r="H23" s="46"/>
      <c r="I23" s="45"/>
      <c r="J23" s="45"/>
      <c r="K23" s="46"/>
      <c r="L23" s="46"/>
      <c r="M23" s="85">
        <f t="shared" si="2"/>
        <v>0</v>
      </c>
      <c r="P23" s="60">
        <f t="shared" si="0"/>
        <v>0</v>
      </c>
      <c r="Q23" s="60">
        <f t="shared" si="1"/>
        <v>0</v>
      </c>
      <c r="R23" s="61"/>
      <c r="S23" s="64"/>
    </row>
    <row r="24" spans="2:19" s="5" customFormat="1" ht="20.100000000000001" customHeight="1" x14ac:dyDescent="0.2">
      <c r="B24" s="84">
        <v>9</v>
      </c>
      <c r="C24" s="44"/>
      <c r="D24" s="45"/>
      <c r="E24" s="45"/>
      <c r="F24" s="46"/>
      <c r="G24" s="46"/>
      <c r="H24" s="46"/>
      <c r="I24" s="45"/>
      <c r="J24" s="45"/>
      <c r="K24" s="46"/>
      <c r="L24" s="46"/>
      <c r="M24" s="85">
        <f t="shared" si="2"/>
        <v>0</v>
      </c>
      <c r="P24" s="60">
        <f t="shared" si="0"/>
        <v>0</v>
      </c>
      <c r="Q24" s="60">
        <f t="shared" si="1"/>
        <v>0</v>
      </c>
      <c r="R24" s="61"/>
      <c r="S24" s="64"/>
    </row>
    <row r="25" spans="2:19" s="5" customFormat="1" ht="20.100000000000001" customHeight="1" x14ac:dyDescent="0.2">
      <c r="B25" s="84">
        <v>10</v>
      </c>
      <c r="C25" s="44"/>
      <c r="D25" s="45"/>
      <c r="E25" s="45"/>
      <c r="F25" s="46"/>
      <c r="G25" s="46"/>
      <c r="H25" s="46"/>
      <c r="I25" s="45"/>
      <c r="J25" s="45"/>
      <c r="K25" s="46"/>
      <c r="L25" s="46"/>
      <c r="M25" s="85">
        <f t="shared" si="2"/>
        <v>0</v>
      </c>
      <c r="P25" s="60">
        <f t="shared" si="0"/>
        <v>0</v>
      </c>
      <c r="Q25" s="60">
        <f t="shared" si="1"/>
        <v>0</v>
      </c>
      <c r="R25" s="61"/>
      <c r="S25" s="64"/>
    </row>
    <row r="26" spans="2:19" s="5" customFormat="1" ht="20.100000000000001" customHeight="1" x14ac:dyDescent="0.2">
      <c r="B26" s="84">
        <v>11</v>
      </c>
      <c r="C26" s="44"/>
      <c r="D26" s="45"/>
      <c r="E26" s="45"/>
      <c r="F26" s="46"/>
      <c r="G26" s="46"/>
      <c r="H26" s="46"/>
      <c r="I26" s="45"/>
      <c r="J26" s="45"/>
      <c r="K26" s="46"/>
      <c r="L26" s="46"/>
      <c r="M26" s="85">
        <f t="shared" si="2"/>
        <v>0</v>
      </c>
      <c r="P26" s="60">
        <f t="shared" si="0"/>
        <v>0</v>
      </c>
      <c r="Q26" s="60">
        <f t="shared" si="1"/>
        <v>0</v>
      </c>
      <c r="R26" s="61"/>
      <c r="S26" s="64"/>
    </row>
    <row r="27" spans="2:19" s="5" customFormat="1" ht="20.100000000000001" customHeight="1" thickBot="1" x14ac:dyDescent="0.25">
      <c r="B27" s="86">
        <v>12</v>
      </c>
      <c r="C27" s="87"/>
      <c r="D27" s="88"/>
      <c r="E27" s="88"/>
      <c r="F27" s="89"/>
      <c r="G27" s="89"/>
      <c r="H27" s="89"/>
      <c r="I27" s="88"/>
      <c r="J27" s="88"/>
      <c r="K27" s="89"/>
      <c r="L27" s="89"/>
      <c r="M27" s="48">
        <f t="shared" si="2"/>
        <v>0</v>
      </c>
      <c r="P27" s="60">
        <f t="shared" si="0"/>
        <v>0</v>
      </c>
      <c r="Q27" s="60">
        <f t="shared" si="1"/>
        <v>0</v>
      </c>
      <c r="R27" s="61"/>
      <c r="S27" s="64"/>
    </row>
    <row r="28" spans="2:19" s="5" customFormat="1" ht="14.25" customHeight="1" thickBot="1" x14ac:dyDescent="0.25"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31"/>
      <c r="P28" s="65"/>
      <c r="Q28" s="65"/>
      <c r="R28" s="64"/>
      <c r="S28" s="64"/>
    </row>
    <row r="29" spans="2:19" s="5" customFormat="1" ht="18" customHeight="1" x14ac:dyDescent="0.2">
      <c r="B29" s="11"/>
      <c r="C29" s="11"/>
      <c r="D29" s="41"/>
      <c r="E29" s="42"/>
      <c r="F29" s="42"/>
      <c r="G29" s="42"/>
      <c r="H29" s="42"/>
      <c r="I29" s="52" t="s">
        <v>26</v>
      </c>
      <c r="J29" s="49"/>
      <c r="K29" s="49"/>
      <c r="L29" s="50"/>
      <c r="M29" s="47">
        <f>SUM(M18:M27)</f>
        <v>0</v>
      </c>
      <c r="N29" s="13"/>
      <c r="P29" s="65"/>
      <c r="Q29" s="65"/>
      <c r="R29" s="64"/>
      <c r="S29" s="64"/>
    </row>
    <row r="30" spans="2:19" s="5" customFormat="1" ht="18" customHeight="1" thickBot="1" x14ac:dyDescent="0.25">
      <c r="B30" s="11"/>
      <c r="C30" s="11"/>
      <c r="D30" s="41"/>
      <c r="E30" s="42"/>
      <c r="F30" s="42"/>
      <c r="G30" s="42"/>
      <c r="H30" s="42"/>
      <c r="I30" s="51" t="s">
        <v>27</v>
      </c>
      <c r="J30" s="40"/>
      <c r="K30" s="40"/>
      <c r="L30" s="40"/>
      <c r="M30" s="48">
        <f>IF(LEN(L27) = 4,ROUND(M29/10,4),ROUND(M29/10,3))</f>
        <v>0</v>
      </c>
      <c r="N30" s="13"/>
      <c r="P30" s="65"/>
      <c r="Q30" s="65"/>
      <c r="R30" s="64"/>
      <c r="S30" s="64"/>
    </row>
    <row r="31" spans="2:19" s="5" customFormat="1" ht="18" customHeight="1" thickBot="1" x14ac:dyDescent="0.25">
      <c r="B31" s="11"/>
      <c r="C31" s="11"/>
      <c r="D31" s="42"/>
      <c r="E31" s="42"/>
      <c r="F31" s="42"/>
      <c r="G31" s="42"/>
      <c r="H31" s="42"/>
      <c r="I31" s="42"/>
      <c r="J31" s="42"/>
      <c r="K31" s="42"/>
      <c r="L31" s="42"/>
      <c r="M31" s="39"/>
      <c r="N31" s="13"/>
      <c r="P31" s="65"/>
      <c r="Q31" s="65"/>
      <c r="R31" s="64"/>
      <c r="S31" s="64"/>
    </row>
    <row r="32" spans="2:19" s="5" customFormat="1" ht="20.100000000000001" customHeight="1" x14ac:dyDescent="0.2">
      <c r="B32" s="106">
        <f>F8</f>
        <v>0</v>
      </c>
      <c r="C32" s="107"/>
      <c r="D32" s="96"/>
      <c r="E32" s="96"/>
      <c r="F32" s="96"/>
      <c r="G32" s="96"/>
      <c r="H32" s="108"/>
      <c r="I32" s="109" t="s">
        <v>53</v>
      </c>
      <c r="J32" s="109"/>
      <c r="K32" s="109"/>
      <c r="L32" s="109"/>
      <c r="M32" s="110"/>
      <c r="N32" s="77"/>
      <c r="P32" s="65" t="s">
        <v>39</v>
      </c>
      <c r="Q32" s="60">
        <f>IF(D32="",0,D32)*3600+IF(E32="",0,E32)*60+IF(F32="",0,F32)+IF(LEN(G32)=4,G32*0.0001,IF(LEN(G32)=3,G32*0.001,IF(LEN(G32)=2,G32*0.01,IF(LEN(G32)=1,G32*0.01,0))))</f>
        <v>0</v>
      </c>
      <c r="R32" s="61"/>
      <c r="S32" s="64"/>
    </row>
    <row r="33" spans="2:19" s="14" customFormat="1" ht="20.100000000000001" customHeight="1" thickBot="1" x14ac:dyDescent="0.3">
      <c r="B33" s="111" t="s">
        <v>52</v>
      </c>
      <c r="C33" s="75"/>
      <c r="D33" s="101">
        <f>TRUNC(Q33/3600)</f>
        <v>0</v>
      </c>
      <c r="E33" s="101">
        <f>TRUNC(MOD(Q33,3600)/60,0)</f>
        <v>0</v>
      </c>
      <c r="F33" s="101">
        <f>TRUNC(MOD(Q33,60))</f>
        <v>0</v>
      </c>
      <c r="G33" s="104">
        <f>ROUND((Q33-TRUNC(Q33))*10000,0)</f>
        <v>0</v>
      </c>
      <c r="H33" s="105"/>
      <c r="I33" s="75" t="s">
        <v>54</v>
      </c>
      <c r="J33" s="75"/>
      <c r="K33" s="75"/>
      <c r="L33" s="75"/>
      <c r="M33" s="76"/>
      <c r="N33" s="27"/>
      <c r="P33" s="66" t="s">
        <v>40</v>
      </c>
      <c r="Q33" s="60">
        <f>Q32-M30</f>
        <v>0</v>
      </c>
      <c r="R33" s="67"/>
      <c r="S33" s="67"/>
    </row>
    <row r="34" spans="2:19" x14ac:dyDescent="0.2">
      <c r="B34" s="33"/>
      <c r="C34" s="33"/>
      <c r="D34" s="34"/>
      <c r="E34" s="34"/>
      <c r="F34" s="34"/>
      <c r="G34" s="34"/>
      <c r="H34" s="34"/>
      <c r="I34" s="34"/>
      <c r="J34" s="34"/>
      <c r="K34" s="34"/>
      <c r="L34" s="34"/>
      <c r="M34" s="35"/>
      <c r="P34" s="68"/>
      <c r="Q34" s="68"/>
      <c r="R34" s="68"/>
      <c r="S34" s="68"/>
    </row>
    <row r="35" spans="2:19" ht="13.5" thickBot="1" x14ac:dyDescent="0.25">
      <c r="B35" s="9"/>
      <c r="C35" s="9"/>
      <c r="P35" s="68"/>
      <c r="Q35" s="68"/>
      <c r="R35" s="68"/>
      <c r="S35" s="68"/>
    </row>
    <row r="36" spans="2:19" s="5" customFormat="1" ht="20.100000000000001" customHeight="1" x14ac:dyDescent="0.25">
      <c r="B36" s="117" t="str">
        <f>IF(K3="Start Time", "Finish Time (from System A)", "Start Time (from System A)")</f>
        <v>Start Time (from System A)</v>
      </c>
      <c r="C36" s="118"/>
      <c r="D36" s="118"/>
      <c r="E36" s="118"/>
      <c r="F36" s="118"/>
      <c r="G36" s="118"/>
      <c r="H36" s="118"/>
      <c r="I36" s="94"/>
      <c r="J36" s="95"/>
      <c r="K36" s="96"/>
      <c r="L36" s="97"/>
      <c r="M36" s="98"/>
      <c r="N36" s="14"/>
      <c r="P36" s="92" t="str">
        <f>IF(K3="Finish Time", "Start Time in secs", "Finish Time in secs")</f>
        <v>Finish Time in secs</v>
      </c>
      <c r="Q36" s="60">
        <f>IF(I36="",0,I36)*3600+IF(J36="",0,J36)*60+IF(K36="",0,K36)+IF(LEN(L36)=4,L36*0.0001,IF(LEN(L36)=3,L36*0.001,IF(LEN(L36)=2,L36*0.01,IF(LEN(L36)=1,L36*0.01,0))))</f>
        <v>0</v>
      </c>
      <c r="R36" s="61"/>
      <c r="S36" s="64"/>
    </row>
    <row r="37" spans="2:19" s="5" customFormat="1" ht="20.100000000000001" customHeight="1" x14ac:dyDescent="0.25">
      <c r="B37" s="119" t="str">
        <f>IF(K3="Start Time", "Start Time (adjusted)", "Finish Time (adjusted)")</f>
        <v>Finish Time (adjusted)</v>
      </c>
      <c r="C37" s="120"/>
      <c r="D37" s="120"/>
      <c r="E37" s="120"/>
      <c r="F37" s="120"/>
      <c r="G37" s="120"/>
      <c r="H37" s="120"/>
      <c r="I37" s="91">
        <f>D33</f>
        <v>0</v>
      </c>
      <c r="J37" s="90">
        <f>E33</f>
        <v>0</v>
      </c>
      <c r="K37" s="90">
        <f>F33</f>
        <v>0</v>
      </c>
      <c r="L37" s="93">
        <f>G33</f>
        <v>0</v>
      </c>
      <c r="M37" s="99"/>
      <c r="N37" s="14"/>
      <c r="P37" s="92" t="str">
        <f>IF(K3="Finish Time", "Finish Time in secs", "Start Time in secs")</f>
        <v>Start Time in secs</v>
      </c>
      <c r="Q37" s="60">
        <f>Q33</f>
        <v>0</v>
      </c>
      <c r="R37" s="61"/>
      <c r="S37" s="64"/>
    </row>
    <row r="38" spans="2:19" s="14" customFormat="1" ht="20.100000000000001" customHeight="1" thickBot="1" x14ac:dyDescent="0.3">
      <c r="B38" s="121" t="s">
        <v>50</v>
      </c>
      <c r="C38" s="122"/>
      <c r="D38" s="122"/>
      <c r="E38" s="122"/>
      <c r="F38" s="122"/>
      <c r="G38" s="122"/>
      <c r="H38" s="122"/>
      <c r="I38" s="100">
        <f>TRUNC(Q38/3600)</f>
        <v>0</v>
      </c>
      <c r="J38" s="101">
        <f>TRUNC(MOD(Q38,3600)/60,0)</f>
        <v>0</v>
      </c>
      <c r="K38" s="101">
        <f>TRUNC(MOD(Q38,60))</f>
        <v>0</v>
      </c>
      <c r="L38" s="102">
        <f>ROUND((Q38-TRUNC(Q38))*IF(LEN(L25)=3,1000,10000),0)</f>
        <v>0</v>
      </c>
      <c r="M38" s="103"/>
      <c r="N38" s="27"/>
      <c r="P38" s="66" t="s">
        <v>49</v>
      </c>
      <c r="Q38" s="60">
        <f>IF(K3="Finish Time",Q37-Q36,Q36-Q37)</f>
        <v>0</v>
      </c>
      <c r="R38" s="67"/>
      <c r="S38" s="67"/>
    </row>
    <row r="39" spans="2:19" s="8" customFormat="1" x14ac:dyDescent="0.2">
      <c r="D39" s="7"/>
      <c r="E39" s="7"/>
      <c r="F39" s="7"/>
      <c r="G39" s="7"/>
      <c r="H39" s="7"/>
      <c r="I39" s="7"/>
      <c r="J39" s="7"/>
      <c r="K39" s="7"/>
      <c r="L39" s="7"/>
      <c r="M39" s="32"/>
    </row>
    <row r="40" spans="2:19" s="8" customFormat="1" x14ac:dyDescent="0.2">
      <c r="D40" s="7"/>
      <c r="E40" s="7"/>
      <c r="F40" s="7"/>
      <c r="G40" s="7"/>
      <c r="H40" s="7"/>
      <c r="I40" s="7"/>
      <c r="J40" s="7"/>
      <c r="K40" s="7"/>
      <c r="L40" s="7"/>
      <c r="M40" s="32"/>
    </row>
    <row r="41" spans="2:19" s="8" customFormat="1" x14ac:dyDescent="0.2">
      <c r="D41" s="7"/>
      <c r="E41" s="7"/>
      <c r="F41" s="7"/>
      <c r="G41" s="7"/>
      <c r="H41" s="7"/>
      <c r="I41" s="7"/>
      <c r="J41" s="7"/>
      <c r="K41" s="7"/>
      <c r="L41" s="7"/>
      <c r="M41" s="32"/>
    </row>
    <row r="42" spans="2:19" s="8" customFormat="1" x14ac:dyDescent="0.2">
      <c r="D42" s="7"/>
      <c r="E42" s="7"/>
      <c r="F42" s="7"/>
      <c r="G42" s="7"/>
      <c r="H42" s="7"/>
      <c r="I42" s="7"/>
      <c r="J42" s="7"/>
      <c r="K42" s="7"/>
      <c r="L42" s="7"/>
      <c r="M42" s="32"/>
    </row>
    <row r="43" spans="2:19" s="8" customFormat="1" x14ac:dyDescent="0.2">
      <c r="D43" s="7"/>
      <c r="E43" s="7"/>
      <c r="F43" s="7"/>
      <c r="G43" s="7"/>
      <c r="H43" s="7"/>
      <c r="I43" s="7"/>
      <c r="J43" s="7"/>
      <c r="K43" s="7"/>
      <c r="L43" s="7"/>
      <c r="M43" s="32"/>
    </row>
    <row r="44" spans="2:19" s="8" customFormat="1" x14ac:dyDescent="0.2">
      <c r="D44" s="7"/>
      <c r="E44" s="7"/>
      <c r="F44" s="7"/>
      <c r="G44" s="7"/>
      <c r="H44" s="7"/>
      <c r="I44" s="7"/>
      <c r="J44" s="7"/>
      <c r="K44" s="7"/>
      <c r="L44" s="7"/>
      <c r="M44" s="32"/>
    </row>
    <row r="45" spans="2:19" s="8" customFormat="1" x14ac:dyDescent="0.2">
      <c r="D45" s="7"/>
      <c r="E45" s="7"/>
      <c r="F45" s="7"/>
      <c r="G45" s="7"/>
      <c r="H45" s="7"/>
      <c r="I45" s="7"/>
      <c r="J45" s="7"/>
      <c r="K45" s="7"/>
      <c r="L45" s="7"/>
      <c r="M45" s="32"/>
    </row>
    <row r="46" spans="2:19" s="8" customFormat="1" x14ac:dyDescent="0.2">
      <c r="D46" s="7"/>
      <c r="E46" s="7"/>
      <c r="F46" s="7"/>
      <c r="G46" s="7"/>
      <c r="H46" s="7"/>
      <c r="I46" s="7"/>
      <c r="J46" s="7"/>
      <c r="K46" s="7"/>
      <c r="L46" s="7"/>
      <c r="M46" s="32"/>
    </row>
  </sheetData>
  <mergeCells count="11">
    <mergeCell ref="B1:N1"/>
    <mergeCell ref="K3:M3"/>
    <mergeCell ref="B36:H36"/>
    <mergeCell ref="B37:H37"/>
    <mergeCell ref="B38:H38"/>
    <mergeCell ref="F5:L5"/>
    <mergeCell ref="F6:L6"/>
    <mergeCell ref="F7:L7"/>
    <mergeCell ref="F8:L8"/>
    <mergeCell ref="D16:G16"/>
    <mergeCell ref="I16:L16"/>
  </mergeCells>
  <dataValidations count="1">
    <dataValidation type="list" allowBlank="1" showInputMessage="1" showErrorMessage="1" sqref="K3" xr:uid="{DC16144F-5402-4460-8B6A-86D2712F5720}">
      <formula1>"Start Time, Finish Time"</formula1>
    </dataValidation>
  </dataValidations>
  <printOptions horizontalCentered="1"/>
  <pageMargins left="0.32" right="0.28999999999999998" top="0.39370078740157483" bottom="0.39370078740157483" header="0.51181102362204722" footer="0.51181102362204722"/>
  <pageSetup paperSize="9" orientation="portrait" r:id="rId1"/>
  <headerFooter alignWithMargins="0">
    <oddFooter>&amp;L&amp;"Arial,Italic"&amp;8Backup Time Calculation.xls - Jan 2011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B91E0-812B-4E40-9560-03A18930A03E}">
  <sheetPr codeName="Sheet5"/>
  <dimension ref="B1:S46"/>
  <sheetViews>
    <sheetView showGridLines="0" topLeftCell="A26" zoomScaleNormal="100" zoomScaleSheetLayoutView="100" workbookViewId="0">
      <selection activeCell="I43" sqref="I43"/>
    </sheetView>
  </sheetViews>
  <sheetFormatPr defaultRowHeight="12.75" x14ac:dyDescent="0.2"/>
  <cols>
    <col min="1" max="1" width="3.42578125" style="1" customWidth="1"/>
    <col min="2" max="2" width="10.5703125" style="1" customWidth="1"/>
    <col min="3" max="3" width="4.140625" style="1" customWidth="1"/>
    <col min="4" max="6" width="5.7109375" style="2" customWidth="1"/>
    <col min="7" max="7" width="6.7109375" style="2" customWidth="1"/>
    <col min="8" max="8" width="4.5703125" style="2" customWidth="1"/>
    <col min="9" max="9" width="5.7109375" style="2" customWidth="1"/>
    <col min="10" max="11" width="5.5703125" style="2" customWidth="1"/>
    <col min="12" max="12" width="6.7109375" style="2" customWidth="1"/>
    <col min="13" max="13" width="14.42578125" style="29" customWidth="1"/>
    <col min="14" max="14" width="3.85546875" style="1" customWidth="1"/>
    <col min="15" max="15" width="4" style="1" customWidth="1"/>
    <col min="16" max="16" width="21.85546875" style="1" customWidth="1"/>
    <col min="17" max="17" width="21.42578125" style="1" customWidth="1"/>
    <col min="18" max="18" width="11.85546875" style="1" bestFit="1" customWidth="1"/>
    <col min="19" max="19" width="38" style="1" bestFit="1" customWidth="1"/>
    <col min="20" max="16384" width="9.140625" style="1"/>
  </cols>
  <sheetData>
    <row r="1" spans="2:19" s="69" customFormat="1" ht="20.25" x14ac:dyDescent="0.3">
      <c r="B1" s="115" t="s">
        <v>38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P1" s="70"/>
      <c r="Q1" s="70"/>
      <c r="R1" s="70"/>
      <c r="S1" s="70"/>
    </row>
    <row r="2" spans="2:19" s="69" customFormat="1" ht="15.75" x14ac:dyDescent="0.25">
      <c r="E2" s="71"/>
      <c r="F2" s="71"/>
      <c r="G2" s="71"/>
      <c r="H2" s="71"/>
      <c r="I2" s="71"/>
      <c r="J2" s="71"/>
      <c r="K2" s="71"/>
      <c r="L2" s="71"/>
      <c r="M2" s="72"/>
      <c r="P2" s="70"/>
      <c r="Q2" s="70"/>
      <c r="R2" s="70"/>
      <c r="S2" s="70"/>
    </row>
    <row r="3" spans="2:19" s="69" customFormat="1" ht="15.75" x14ac:dyDescent="0.25">
      <c r="C3" s="71" t="s">
        <v>41</v>
      </c>
      <c r="K3" s="116" t="s">
        <v>42</v>
      </c>
      <c r="L3" s="116"/>
      <c r="M3" s="116"/>
      <c r="N3" s="73"/>
      <c r="O3" s="73"/>
      <c r="P3" s="54" t="s">
        <v>55</v>
      </c>
      <c r="Q3" s="70"/>
      <c r="R3" s="70"/>
      <c r="S3" s="70"/>
    </row>
    <row r="4" spans="2:19" s="69" customFormat="1" ht="18" x14ac:dyDescent="0.25">
      <c r="D4" s="74"/>
      <c r="E4" s="74"/>
      <c r="F4" s="74"/>
      <c r="G4" s="74"/>
      <c r="H4" s="74"/>
      <c r="I4" s="74"/>
      <c r="J4" s="74"/>
      <c r="K4" s="74"/>
      <c r="L4" s="74"/>
      <c r="M4" s="72"/>
      <c r="P4" s="70"/>
      <c r="Q4" s="70"/>
      <c r="R4" s="70"/>
      <c r="S4" s="70"/>
    </row>
    <row r="5" spans="2:19" s="3" customFormat="1" ht="23.1" customHeight="1" x14ac:dyDescent="0.25">
      <c r="B5" s="19" t="s">
        <v>0</v>
      </c>
      <c r="C5" s="19"/>
      <c r="D5" s="20"/>
      <c r="E5" s="20"/>
      <c r="F5" s="123"/>
      <c r="G5" s="123"/>
      <c r="H5" s="123"/>
      <c r="I5" s="123"/>
      <c r="J5" s="123"/>
      <c r="K5" s="123"/>
      <c r="L5" s="123"/>
      <c r="M5" s="29"/>
      <c r="P5" s="54" t="s">
        <v>24</v>
      </c>
      <c r="Q5" s="53"/>
      <c r="R5" s="53"/>
      <c r="S5" s="53"/>
    </row>
    <row r="6" spans="2:19" s="3" customFormat="1" ht="23.1" customHeight="1" x14ac:dyDescent="0.2">
      <c r="B6" s="24" t="s">
        <v>1</v>
      </c>
      <c r="C6" s="24"/>
      <c r="D6" s="25"/>
      <c r="E6" s="20"/>
      <c r="F6" s="124">
        <f ca="1">NOW()</f>
        <v>44497.694781018516</v>
      </c>
      <c r="G6" s="124"/>
      <c r="H6" s="124"/>
      <c r="I6" s="124"/>
      <c r="J6" s="124"/>
      <c r="K6" s="124"/>
      <c r="L6" s="124"/>
      <c r="M6" s="29"/>
      <c r="P6" s="54" t="s">
        <v>18</v>
      </c>
      <c r="Q6" s="53"/>
      <c r="R6" s="53"/>
      <c r="S6" s="53"/>
    </row>
    <row r="7" spans="2:19" s="3" customFormat="1" ht="23.1" customHeight="1" x14ac:dyDescent="0.2">
      <c r="B7" s="16" t="s">
        <v>9</v>
      </c>
      <c r="C7" s="16"/>
      <c r="D7" s="16"/>
      <c r="E7" s="16"/>
      <c r="F7" s="125"/>
      <c r="G7" s="125"/>
      <c r="H7" s="125"/>
      <c r="I7" s="125"/>
      <c r="J7" s="125"/>
      <c r="K7" s="125"/>
      <c r="L7" s="125"/>
      <c r="M7" s="29"/>
      <c r="P7" s="54" t="s">
        <v>17</v>
      </c>
      <c r="Q7" s="53"/>
      <c r="R7" s="53"/>
      <c r="S7" s="53"/>
    </row>
    <row r="8" spans="2:19" s="3" customFormat="1" ht="23.1" customHeight="1" x14ac:dyDescent="0.25">
      <c r="B8" s="16" t="s">
        <v>10</v>
      </c>
      <c r="C8" s="16"/>
      <c r="D8" s="16"/>
      <c r="E8" s="16"/>
      <c r="F8" s="126"/>
      <c r="G8" s="126"/>
      <c r="H8" s="126"/>
      <c r="I8" s="126"/>
      <c r="J8" s="126"/>
      <c r="K8" s="126"/>
      <c r="L8" s="126"/>
      <c r="M8" s="29"/>
      <c r="P8" s="55" t="s">
        <v>45</v>
      </c>
      <c r="Q8" s="53"/>
      <c r="R8" s="53"/>
      <c r="S8" s="53"/>
    </row>
    <row r="9" spans="2:19" s="3" customFormat="1" x14ac:dyDescent="0.2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29"/>
      <c r="P9" s="53"/>
      <c r="Q9" s="53"/>
      <c r="R9" s="53"/>
      <c r="S9" s="53"/>
    </row>
    <row r="10" spans="2:19" s="10" customFormat="1" ht="19.5" customHeight="1" x14ac:dyDescent="0.2">
      <c r="B10" s="15"/>
      <c r="C10" s="21" t="s">
        <v>5</v>
      </c>
      <c r="E10" s="38"/>
      <c r="G10" s="18"/>
      <c r="H10" s="18"/>
      <c r="I10" s="28" t="s">
        <v>2</v>
      </c>
      <c r="K10" s="18"/>
      <c r="L10" s="36"/>
      <c r="M10" s="30"/>
      <c r="P10" s="55" t="s">
        <v>28</v>
      </c>
      <c r="Q10" s="56"/>
      <c r="R10" s="56"/>
      <c r="S10" s="56"/>
    </row>
    <row r="11" spans="2:19" s="10" customFormat="1" ht="19.5" customHeight="1" x14ac:dyDescent="0.2">
      <c r="B11" s="15"/>
      <c r="C11" s="21" t="s">
        <v>6</v>
      </c>
      <c r="E11" s="22"/>
      <c r="G11" s="18"/>
      <c r="H11" s="18"/>
      <c r="I11" s="28" t="s">
        <v>3</v>
      </c>
      <c r="K11" s="18"/>
      <c r="L11" s="37"/>
      <c r="M11" s="30"/>
      <c r="P11" s="54" t="s">
        <v>19</v>
      </c>
      <c r="Q11" s="56"/>
      <c r="R11" s="56"/>
      <c r="S11" s="56"/>
    </row>
    <row r="12" spans="2:19" s="10" customFormat="1" ht="19.5" customHeight="1" x14ac:dyDescent="0.2">
      <c r="B12" s="15"/>
      <c r="C12" s="21" t="s">
        <v>8</v>
      </c>
      <c r="E12" s="22"/>
      <c r="G12" s="18"/>
      <c r="H12" s="18"/>
      <c r="I12" s="28" t="s">
        <v>4</v>
      </c>
      <c r="K12" s="18"/>
      <c r="L12" s="37"/>
      <c r="M12" s="30"/>
      <c r="P12" s="54" t="s">
        <v>43</v>
      </c>
      <c r="Q12" s="56"/>
      <c r="R12" s="56"/>
      <c r="S12" s="56"/>
    </row>
    <row r="13" spans="2:19" s="10" customFormat="1" ht="19.5" customHeight="1" x14ac:dyDescent="0.2">
      <c r="B13" s="15"/>
      <c r="C13" s="21" t="s">
        <v>7</v>
      </c>
      <c r="E13" s="23"/>
      <c r="G13" s="18"/>
      <c r="H13" s="18"/>
      <c r="J13" s="18"/>
      <c r="K13" s="18"/>
      <c r="M13" s="30"/>
      <c r="P13" s="55"/>
      <c r="Q13" s="56"/>
      <c r="R13" s="56"/>
      <c r="S13" s="56"/>
    </row>
    <row r="14" spans="2:19" s="3" customFormat="1" x14ac:dyDescent="0.2">
      <c r="M14" s="29"/>
      <c r="P14" s="53"/>
      <c r="Q14" s="53"/>
      <c r="R14" s="53"/>
      <c r="S14" s="53"/>
    </row>
    <row r="15" spans="2:19" s="3" customFormat="1" ht="20.25" customHeight="1" thickBot="1" x14ac:dyDescent="0.25">
      <c r="B15" s="17" t="s">
        <v>20</v>
      </c>
      <c r="C15" s="17"/>
      <c r="M15" s="29"/>
      <c r="P15" s="53"/>
      <c r="Q15" s="53"/>
      <c r="R15" s="53"/>
      <c r="S15" s="53"/>
    </row>
    <row r="16" spans="2:19" s="4" customFormat="1" ht="20.25" customHeight="1" x14ac:dyDescent="0.2">
      <c r="B16" s="78" t="s">
        <v>57</v>
      </c>
      <c r="C16" s="79"/>
      <c r="D16" s="127" t="s">
        <v>21</v>
      </c>
      <c r="E16" s="128"/>
      <c r="F16" s="128"/>
      <c r="G16" s="129"/>
      <c r="H16" s="80"/>
      <c r="I16" s="127" t="s">
        <v>23</v>
      </c>
      <c r="J16" s="128"/>
      <c r="K16" s="128"/>
      <c r="L16" s="129"/>
      <c r="M16" s="81" t="s">
        <v>16</v>
      </c>
      <c r="N16" s="26"/>
      <c r="P16" s="57" t="s">
        <v>56</v>
      </c>
      <c r="Q16" s="58"/>
      <c r="R16" s="59"/>
      <c r="S16" s="59"/>
    </row>
    <row r="17" spans="2:19" s="4" customFormat="1" ht="15.75" customHeight="1" x14ac:dyDescent="0.2">
      <c r="B17" s="82" t="s">
        <v>12</v>
      </c>
      <c r="C17" s="43"/>
      <c r="D17" s="43" t="s">
        <v>14</v>
      </c>
      <c r="E17" s="43" t="s">
        <v>13</v>
      </c>
      <c r="F17" s="43" t="s">
        <v>15</v>
      </c>
      <c r="G17" s="43" t="s">
        <v>11</v>
      </c>
      <c r="H17" s="43"/>
      <c r="I17" s="43" t="s">
        <v>14</v>
      </c>
      <c r="J17" s="43" t="s">
        <v>13</v>
      </c>
      <c r="K17" s="43" t="s">
        <v>15</v>
      </c>
      <c r="L17" s="43" t="s">
        <v>11</v>
      </c>
      <c r="M17" s="83" t="s">
        <v>22</v>
      </c>
      <c r="N17" s="26"/>
      <c r="P17" s="57" t="s">
        <v>37</v>
      </c>
      <c r="Q17" s="58"/>
      <c r="R17" s="59"/>
      <c r="S17" s="59"/>
    </row>
    <row r="18" spans="2:19" s="5" customFormat="1" ht="20.100000000000001" customHeight="1" x14ac:dyDescent="0.2">
      <c r="B18" s="84">
        <v>1</v>
      </c>
      <c r="C18" s="44"/>
      <c r="D18" s="45">
        <v>7</v>
      </c>
      <c r="E18" s="45">
        <v>55</v>
      </c>
      <c r="F18" s="46">
        <v>18</v>
      </c>
      <c r="G18" s="46" t="s">
        <v>29</v>
      </c>
      <c r="H18" s="46"/>
      <c r="I18" s="45">
        <v>7</v>
      </c>
      <c r="J18" s="45">
        <v>55</v>
      </c>
      <c r="K18" s="46">
        <v>18</v>
      </c>
      <c r="L18" s="46">
        <v>5019</v>
      </c>
      <c r="M18" s="85">
        <f>P18-Q18</f>
        <v>-4.1900000000168802E-2</v>
      </c>
      <c r="P18" s="60">
        <f t="shared" ref="P18:P27" si="0">IF(D18="",0,D18)*3600+IF(E18="",0,E18)*60+IF(F18="",0,F18)+IF(LEN(G18)=4,G18*0.0001,IF(LEN(G18)=3,G18*0.001,IF(LEN(G18)=2,G18*0.01,IF(LEN(G18)=1,G18*0.01,0))))</f>
        <v>28518.46</v>
      </c>
      <c r="Q18" s="60">
        <f t="shared" ref="Q18:Q27" si="1">IF(I18="",0,I18)*3600+IF(J18="",0,J18)*60+IF(K18="",0,K18)+IF(LEN(L18)=4,L18*0.0001,IF(LEN(L18)=3,L18*0.001,IF(LEN(L18)=2,L18*0.01,IF(LEN(L18)=1,L18*0.01,0))))</f>
        <v>28518.501899999999</v>
      </c>
      <c r="R18" s="61"/>
      <c r="S18" s="62"/>
    </row>
    <row r="19" spans="2:19" s="5" customFormat="1" ht="20.100000000000001" customHeight="1" x14ac:dyDescent="0.2">
      <c r="B19" s="84">
        <v>2</v>
      </c>
      <c r="C19" s="44"/>
      <c r="D19" s="45">
        <v>7</v>
      </c>
      <c r="E19" s="45">
        <v>55</v>
      </c>
      <c r="F19" s="46">
        <v>57</v>
      </c>
      <c r="G19" s="46" t="s">
        <v>25</v>
      </c>
      <c r="H19" s="46"/>
      <c r="I19" s="45">
        <v>7</v>
      </c>
      <c r="J19" s="45">
        <v>55</v>
      </c>
      <c r="K19" s="46">
        <v>57</v>
      </c>
      <c r="L19" s="46">
        <v>1063</v>
      </c>
      <c r="M19" s="85">
        <f t="shared" ref="M19:M27" si="2">P19-Q19</f>
        <v>2.3700000001554145E-2</v>
      </c>
      <c r="P19" s="60">
        <f t="shared" si="0"/>
        <v>28557.13</v>
      </c>
      <c r="Q19" s="60">
        <f t="shared" si="1"/>
        <v>28557.106299999999</v>
      </c>
      <c r="R19" s="61"/>
      <c r="S19" s="63"/>
    </row>
    <row r="20" spans="2:19" s="5" customFormat="1" ht="20.100000000000001" customHeight="1" x14ac:dyDescent="0.2">
      <c r="B20" s="84">
        <v>3</v>
      </c>
      <c r="C20" s="44"/>
      <c r="D20" s="45">
        <v>7</v>
      </c>
      <c r="E20" s="45">
        <v>57</v>
      </c>
      <c r="F20" s="46">
        <v>18</v>
      </c>
      <c r="G20" s="46" t="s">
        <v>30</v>
      </c>
      <c r="H20" s="46"/>
      <c r="I20" s="45">
        <v>7</v>
      </c>
      <c r="J20" s="45">
        <v>57</v>
      </c>
      <c r="K20" s="46">
        <v>18</v>
      </c>
      <c r="L20" s="46">
        <v>3015</v>
      </c>
      <c r="M20" s="85">
        <f t="shared" si="2"/>
        <v>1.8499999998311978E-2</v>
      </c>
      <c r="P20" s="60">
        <f t="shared" si="0"/>
        <v>28638.32</v>
      </c>
      <c r="Q20" s="60">
        <f t="shared" si="1"/>
        <v>28638.301500000001</v>
      </c>
      <c r="R20" s="61"/>
      <c r="S20" s="62"/>
    </row>
    <row r="21" spans="2:19" s="5" customFormat="1" ht="20.100000000000001" customHeight="1" x14ac:dyDescent="0.2">
      <c r="B21" s="84">
        <v>6</v>
      </c>
      <c r="C21" s="44"/>
      <c r="D21" s="45">
        <v>7</v>
      </c>
      <c r="E21" s="45">
        <v>58</v>
      </c>
      <c r="F21" s="46">
        <v>37</v>
      </c>
      <c r="G21" s="46" t="s">
        <v>31</v>
      </c>
      <c r="H21" s="46"/>
      <c r="I21" s="45">
        <v>7</v>
      </c>
      <c r="J21" s="45">
        <v>58</v>
      </c>
      <c r="K21" s="46">
        <v>37</v>
      </c>
      <c r="L21" s="46">
        <v>2926</v>
      </c>
      <c r="M21" s="85">
        <f t="shared" si="2"/>
        <v>-8.2600000001548324E-2</v>
      </c>
      <c r="P21" s="60">
        <f t="shared" si="0"/>
        <v>28717.21</v>
      </c>
      <c r="Q21" s="60">
        <f t="shared" si="1"/>
        <v>28717.292600000001</v>
      </c>
      <c r="R21" s="61"/>
      <c r="S21" s="62"/>
    </row>
    <row r="22" spans="2:19" s="5" customFormat="1" ht="20.100000000000001" customHeight="1" x14ac:dyDescent="0.2">
      <c r="B22" s="84">
        <v>7</v>
      </c>
      <c r="C22" s="44"/>
      <c r="D22" s="45">
        <v>7</v>
      </c>
      <c r="E22" s="45">
        <v>59</v>
      </c>
      <c r="F22" s="46">
        <v>18</v>
      </c>
      <c r="G22" s="46" t="s">
        <v>29</v>
      </c>
      <c r="H22" s="46"/>
      <c r="I22" s="45">
        <v>7</v>
      </c>
      <c r="J22" s="45">
        <v>59</v>
      </c>
      <c r="K22" s="46">
        <v>18</v>
      </c>
      <c r="L22" s="46">
        <v>4439</v>
      </c>
      <c r="M22" s="85">
        <f t="shared" si="2"/>
        <v>1.6100000000733417E-2</v>
      </c>
      <c r="P22" s="60">
        <f t="shared" si="0"/>
        <v>28758.46</v>
      </c>
      <c r="Q22" s="60">
        <f t="shared" si="1"/>
        <v>28758.443899999998</v>
      </c>
      <c r="R22" s="61"/>
      <c r="S22" s="62"/>
    </row>
    <row r="23" spans="2:19" s="5" customFormat="1" ht="20.100000000000001" customHeight="1" x14ac:dyDescent="0.2">
      <c r="B23" s="84">
        <v>8</v>
      </c>
      <c r="C23" s="44"/>
      <c r="D23" s="45">
        <v>7</v>
      </c>
      <c r="E23" s="45">
        <v>59</v>
      </c>
      <c r="F23" s="46">
        <v>58</v>
      </c>
      <c r="G23" s="46" t="s">
        <v>32</v>
      </c>
      <c r="H23" s="46"/>
      <c r="I23" s="45">
        <v>7</v>
      </c>
      <c r="J23" s="45">
        <v>59</v>
      </c>
      <c r="K23" s="46">
        <v>58</v>
      </c>
      <c r="L23" s="46">
        <v>6895</v>
      </c>
      <c r="M23" s="85">
        <f t="shared" si="2"/>
        <v>-2.9500000000552973E-2</v>
      </c>
      <c r="P23" s="60">
        <f t="shared" si="0"/>
        <v>28798.66</v>
      </c>
      <c r="Q23" s="60">
        <f t="shared" si="1"/>
        <v>28798.6895</v>
      </c>
      <c r="R23" s="61"/>
      <c r="S23" s="64"/>
    </row>
    <row r="24" spans="2:19" s="5" customFormat="1" ht="20.100000000000001" customHeight="1" x14ac:dyDescent="0.2">
      <c r="B24" s="84">
        <v>9</v>
      </c>
      <c r="C24" s="44"/>
      <c r="D24" s="45">
        <v>8</v>
      </c>
      <c r="E24" s="45">
        <v>11</v>
      </c>
      <c r="F24" s="46">
        <v>58</v>
      </c>
      <c r="G24" s="46" t="s">
        <v>33</v>
      </c>
      <c r="H24" s="46"/>
      <c r="I24" s="45">
        <v>8</v>
      </c>
      <c r="J24" s="45">
        <v>11</v>
      </c>
      <c r="K24" s="46">
        <v>58</v>
      </c>
      <c r="L24" s="46">
        <v>1952</v>
      </c>
      <c r="M24" s="85">
        <f t="shared" si="2"/>
        <v>6.4800000000104774E-2</v>
      </c>
      <c r="P24" s="60">
        <f t="shared" si="0"/>
        <v>29518.26</v>
      </c>
      <c r="Q24" s="60">
        <f t="shared" si="1"/>
        <v>29518.195199999998</v>
      </c>
      <c r="R24" s="61"/>
      <c r="S24" s="64"/>
    </row>
    <row r="25" spans="2:19" s="5" customFormat="1" ht="20.100000000000001" customHeight="1" x14ac:dyDescent="0.2">
      <c r="B25" s="84">
        <v>10</v>
      </c>
      <c r="C25" s="44"/>
      <c r="D25" s="45">
        <v>8</v>
      </c>
      <c r="E25" s="45">
        <v>12</v>
      </c>
      <c r="F25" s="46">
        <v>38</v>
      </c>
      <c r="G25" s="46" t="s">
        <v>34</v>
      </c>
      <c r="H25" s="46"/>
      <c r="I25" s="45">
        <v>8</v>
      </c>
      <c r="J25" s="45">
        <v>12</v>
      </c>
      <c r="K25" s="46">
        <v>38</v>
      </c>
      <c r="L25" s="46">
        <v>9242</v>
      </c>
      <c r="M25" s="85">
        <f t="shared" si="2"/>
        <v>-2.4199999999837019E-2</v>
      </c>
      <c r="P25" s="60">
        <f t="shared" si="0"/>
        <v>29558.9</v>
      </c>
      <c r="Q25" s="60">
        <f t="shared" si="1"/>
        <v>29558.924200000001</v>
      </c>
      <c r="R25" s="61"/>
      <c r="S25" s="64"/>
    </row>
    <row r="26" spans="2:19" s="5" customFormat="1" ht="20.100000000000001" customHeight="1" x14ac:dyDescent="0.2">
      <c r="B26" s="84">
        <v>11</v>
      </c>
      <c r="C26" s="44"/>
      <c r="D26" s="45">
        <v>8</v>
      </c>
      <c r="E26" s="45">
        <v>13</v>
      </c>
      <c r="F26" s="46">
        <v>18</v>
      </c>
      <c r="G26" s="46" t="s">
        <v>35</v>
      </c>
      <c r="H26" s="46"/>
      <c r="I26" s="45">
        <v>8</v>
      </c>
      <c r="J26" s="45">
        <v>13</v>
      </c>
      <c r="K26" s="46">
        <v>18</v>
      </c>
      <c r="L26" s="46">
        <v>8696</v>
      </c>
      <c r="M26" s="85">
        <f t="shared" si="2"/>
        <v>3.9999999717110768E-4</v>
      </c>
      <c r="P26" s="60">
        <f t="shared" si="0"/>
        <v>29598.87</v>
      </c>
      <c r="Q26" s="60">
        <f t="shared" si="1"/>
        <v>29598.869600000002</v>
      </c>
      <c r="R26" s="61"/>
      <c r="S26" s="64"/>
    </row>
    <row r="27" spans="2:19" s="5" customFormat="1" ht="20.100000000000001" customHeight="1" thickBot="1" x14ac:dyDescent="0.25">
      <c r="B27" s="86">
        <v>12</v>
      </c>
      <c r="C27" s="87"/>
      <c r="D27" s="88">
        <v>8</v>
      </c>
      <c r="E27" s="88">
        <v>13</v>
      </c>
      <c r="F27" s="89">
        <v>58</v>
      </c>
      <c r="G27" s="89" t="s">
        <v>36</v>
      </c>
      <c r="H27" s="89"/>
      <c r="I27" s="88">
        <v>8</v>
      </c>
      <c r="J27" s="88">
        <v>13</v>
      </c>
      <c r="K27" s="89">
        <v>58</v>
      </c>
      <c r="L27" s="89">
        <v>7330</v>
      </c>
      <c r="M27" s="48">
        <f t="shared" si="2"/>
        <v>2.6999999998224666E-2</v>
      </c>
      <c r="P27" s="60">
        <f t="shared" si="0"/>
        <v>29638.76</v>
      </c>
      <c r="Q27" s="60">
        <f t="shared" si="1"/>
        <v>29638.733</v>
      </c>
      <c r="R27" s="61"/>
      <c r="S27" s="64"/>
    </row>
    <row r="28" spans="2:19" s="5" customFormat="1" ht="14.25" customHeight="1" thickBot="1" x14ac:dyDescent="0.25"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31"/>
      <c r="P28" s="65"/>
      <c r="Q28" s="65"/>
      <c r="R28" s="64"/>
      <c r="S28" s="64"/>
    </row>
    <row r="29" spans="2:19" s="5" customFormat="1" ht="18" customHeight="1" x14ac:dyDescent="0.2">
      <c r="B29" s="11"/>
      <c r="C29" s="11"/>
      <c r="D29" s="41"/>
      <c r="E29" s="42"/>
      <c r="F29" s="42"/>
      <c r="G29" s="42"/>
      <c r="H29" s="42"/>
      <c r="I29" s="52" t="s">
        <v>26</v>
      </c>
      <c r="J29" s="49"/>
      <c r="K29" s="49"/>
      <c r="L29" s="50"/>
      <c r="M29" s="47">
        <f>SUM(M18:M27)</f>
        <v>-2.7700000006007031E-2</v>
      </c>
      <c r="N29" s="13"/>
      <c r="P29" s="65"/>
      <c r="Q29" s="65"/>
      <c r="R29" s="64"/>
      <c r="S29" s="64"/>
    </row>
    <row r="30" spans="2:19" s="5" customFormat="1" ht="18" customHeight="1" thickBot="1" x14ac:dyDescent="0.25">
      <c r="B30" s="11"/>
      <c r="C30" s="11"/>
      <c r="D30" s="41"/>
      <c r="E30" s="42"/>
      <c r="F30" s="42"/>
      <c r="G30" s="42"/>
      <c r="H30" s="42"/>
      <c r="I30" s="51" t="s">
        <v>27</v>
      </c>
      <c r="J30" s="40"/>
      <c r="K30" s="40"/>
      <c r="L30" s="40"/>
      <c r="M30" s="48">
        <f>IF(LEN(L27) = 4,ROUND(M29/10,4),ROUND(M29/10,3))</f>
        <v>-2.8E-3</v>
      </c>
      <c r="N30" s="13"/>
      <c r="P30" s="65"/>
      <c r="Q30" s="65"/>
      <c r="R30" s="64"/>
      <c r="S30" s="64"/>
    </row>
    <row r="31" spans="2:19" s="5" customFormat="1" ht="18" customHeight="1" thickBot="1" x14ac:dyDescent="0.25">
      <c r="B31" s="11"/>
      <c r="C31" s="11"/>
      <c r="D31" s="42"/>
      <c r="E31" s="42"/>
      <c r="F31" s="42"/>
      <c r="G31" s="42"/>
      <c r="H31" s="42"/>
      <c r="I31" s="42"/>
      <c r="J31" s="42"/>
      <c r="K31" s="42"/>
      <c r="L31" s="42"/>
      <c r="M31" s="39"/>
      <c r="N31" s="13"/>
      <c r="P31" s="65"/>
      <c r="Q31" s="65"/>
      <c r="R31" s="64"/>
      <c r="S31" s="64"/>
    </row>
    <row r="32" spans="2:19" s="5" customFormat="1" ht="20.100000000000001" customHeight="1" x14ac:dyDescent="0.2">
      <c r="B32" s="106">
        <f>F8</f>
        <v>0</v>
      </c>
      <c r="C32" s="112"/>
      <c r="D32" s="96">
        <v>8</v>
      </c>
      <c r="E32" s="96">
        <v>14</v>
      </c>
      <c r="F32" s="96">
        <v>39</v>
      </c>
      <c r="G32" s="96" t="s">
        <v>44</v>
      </c>
      <c r="H32" s="112"/>
      <c r="I32" s="109" t="s">
        <v>53</v>
      </c>
      <c r="J32" s="109"/>
      <c r="K32" s="109"/>
      <c r="L32" s="109"/>
      <c r="M32" s="110"/>
      <c r="N32" s="77"/>
      <c r="P32" s="65" t="s">
        <v>39</v>
      </c>
      <c r="Q32" s="60">
        <f>IF(D32="",0,D32)*3600+IF(E32="",0,E32)*60+IF(F32="",0,F32)+IF(LEN(G32)=4,G32*0.0001,IF(LEN(G32)=3,G32*0.001,IF(LEN(G32)=2,G32*0.01,IF(LEN(G32)=1,G32*0.01,0))))</f>
        <v>29679.47</v>
      </c>
      <c r="R32" s="61"/>
      <c r="S32" s="64"/>
    </row>
    <row r="33" spans="2:19" s="14" customFormat="1" ht="20.100000000000001" customHeight="1" thickBot="1" x14ac:dyDescent="0.3">
      <c r="B33" s="111" t="s">
        <v>52</v>
      </c>
      <c r="C33" s="75"/>
      <c r="D33" s="113">
        <f>TRUNC(Q33/3600)</f>
        <v>8</v>
      </c>
      <c r="E33" s="113">
        <f>TRUNC(MOD(Q33,3600)/60,0)</f>
        <v>14</v>
      </c>
      <c r="F33" s="113">
        <f>TRUNC(MOD(Q33,60))</f>
        <v>39</v>
      </c>
      <c r="G33" s="114">
        <f>ROUND((Q33-TRUNC(Q33))*10000,0)</f>
        <v>4728</v>
      </c>
      <c r="H33" s="105"/>
      <c r="I33" s="75" t="s">
        <v>54</v>
      </c>
      <c r="J33" s="75"/>
      <c r="K33" s="75"/>
      <c r="L33" s="75"/>
      <c r="M33" s="76"/>
      <c r="N33" s="27"/>
      <c r="P33" s="66" t="s">
        <v>40</v>
      </c>
      <c r="Q33" s="60">
        <f>Q32-M30</f>
        <v>29679.4728</v>
      </c>
      <c r="R33" s="67"/>
      <c r="S33" s="67"/>
    </row>
    <row r="34" spans="2:19" x14ac:dyDescent="0.2">
      <c r="B34" s="33"/>
      <c r="C34" s="33"/>
      <c r="D34" s="34"/>
      <c r="E34" s="34"/>
      <c r="F34" s="34"/>
      <c r="G34" s="34"/>
      <c r="H34" s="34"/>
      <c r="I34" s="34"/>
      <c r="J34" s="34"/>
      <c r="K34" s="34"/>
      <c r="L34" s="34"/>
      <c r="M34" s="35"/>
      <c r="P34" s="68"/>
      <c r="Q34" s="68"/>
      <c r="R34" s="68"/>
      <c r="S34" s="68"/>
    </row>
    <row r="35" spans="2:19" ht="13.5" thickBot="1" x14ac:dyDescent="0.25">
      <c r="B35" s="9"/>
      <c r="C35" s="9"/>
      <c r="P35" s="68"/>
      <c r="Q35" s="68"/>
      <c r="R35" s="68"/>
      <c r="S35" s="68"/>
    </row>
    <row r="36" spans="2:19" s="5" customFormat="1" ht="20.100000000000001" customHeight="1" x14ac:dyDescent="0.25">
      <c r="B36" s="117" t="str">
        <f>IF(K3="Start Time", "Finish Time (from System A)", "Start Time (from System A)")</f>
        <v>Finish Time (from System A)</v>
      </c>
      <c r="C36" s="118"/>
      <c r="D36" s="118"/>
      <c r="E36" s="118"/>
      <c r="F36" s="118"/>
      <c r="G36" s="118"/>
      <c r="H36" s="118"/>
      <c r="I36" s="94" t="s">
        <v>51</v>
      </c>
      <c r="J36" s="95" t="s">
        <v>46</v>
      </c>
      <c r="K36" s="96" t="s">
        <v>47</v>
      </c>
      <c r="L36" s="97" t="s">
        <v>48</v>
      </c>
      <c r="M36" s="98"/>
      <c r="N36" s="14"/>
      <c r="P36" s="92" t="str">
        <f>IF(K3="Finish Time", "Start Time in secs", "Finish Time in secs")</f>
        <v>Finish Time in secs</v>
      </c>
      <c r="Q36" s="60">
        <f>IF(I36="",0,I36)*3600+IF(J36="",0,J36)*60+IF(K36="",0,K36)+IF(LEN(L36)=4,L36*0.0001,IF(LEN(L36)=3,L36*0.001,IF(LEN(L36)=2,L36*0.01,IF(LEN(L36)=1,L36*0.01,0))))</f>
        <v>29756.530500000001</v>
      </c>
      <c r="R36" s="61"/>
      <c r="S36" s="64"/>
    </row>
    <row r="37" spans="2:19" s="5" customFormat="1" ht="20.100000000000001" customHeight="1" x14ac:dyDescent="0.25">
      <c r="B37" s="119" t="str">
        <f>IF(K3="Start Time", "Start Time (adjusted)", "Finish Time (adjusted)")</f>
        <v>Start Time (adjusted)</v>
      </c>
      <c r="C37" s="120"/>
      <c r="D37" s="120"/>
      <c r="E37" s="120"/>
      <c r="F37" s="120"/>
      <c r="G37" s="120"/>
      <c r="H37" s="120"/>
      <c r="I37" s="91">
        <f>D33</f>
        <v>8</v>
      </c>
      <c r="J37" s="90">
        <f>E33</f>
        <v>14</v>
      </c>
      <c r="K37" s="90">
        <f>F33</f>
        <v>39</v>
      </c>
      <c r="L37" s="93">
        <f>G33</f>
        <v>4728</v>
      </c>
      <c r="M37" s="99"/>
      <c r="N37" s="14"/>
      <c r="P37" s="92" t="str">
        <f>IF(K3="Finish Time", "Finish Time in secs", "Start Time in secs")</f>
        <v>Start Time in secs</v>
      </c>
      <c r="Q37" s="60">
        <f>Q33</f>
        <v>29679.4728</v>
      </c>
      <c r="R37" s="61"/>
      <c r="S37" s="64"/>
    </row>
    <row r="38" spans="2:19" s="14" customFormat="1" ht="20.100000000000001" customHeight="1" thickBot="1" x14ac:dyDescent="0.3">
      <c r="B38" s="121" t="s">
        <v>50</v>
      </c>
      <c r="C38" s="122"/>
      <c r="D38" s="122"/>
      <c r="E38" s="122"/>
      <c r="F38" s="122"/>
      <c r="G38" s="122"/>
      <c r="H38" s="122"/>
      <c r="I38" s="100">
        <f>TRUNC(Q38/3600)</f>
        <v>0</v>
      </c>
      <c r="J38" s="101">
        <f>TRUNC(MOD(Q38,3600)/60,0)</f>
        <v>1</v>
      </c>
      <c r="K38" s="101">
        <f>TRUNC(MOD(Q38,60))</f>
        <v>17</v>
      </c>
      <c r="L38" s="102">
        <f>ROUND((Q38-TRUNC(Q38))*IF(LEN(L25)=3,1000,10000),0)</f>
        <v>577</v>
      </c>
      <c r="M38" s="103"/>
      <c r="N38" s="27"/>
      <c r="P38" s="66" t="s">
        <v>49</v>
      </c>
      <c r="Q38" s="60">
        <f>IF(K3="Finish Time",Q37-Q36,Q36-Q37)</f>
        <v>77.057700000001205</v>
      </c>
      <c r="R38" s="67"/>
      <c r="S38" s="67"/>
    </row>
    <row r="39" spans="2:19" s="8" customFormat="1" x14ac:dyDescent="0.2">
      <c r="D39" s="7"/>
      <c r="E39" s="7"/>
      <c r="F39" s="7"/>
      <c r="G39" s="7"/>
      <c r="H39" s="7"/>
      <c r="I39" s="7"/>
      <c r="J39" s="7"/>
      <c r="K39" s="7"/>
      <c r="L39" s="7"/>
      <c r="M39" s="32"/>
    </row>
    <row r="40" spans="2:19" s="8" customFormat="1" x14ac:dyDescent="0.2">
      <c r="D40" s="7"/>
      <c r="E40" s="7"/>
      <c r="F40" s="7"/>
      <c r="G40" s="7"/>
      <c r="H40" s="7"/>
      <c r="I40" s="7"/>
      <c r="J40" s="7"/>
      <c r="K40" s="7"/>
      <c r="L40" s="7"/>
      <c r="M40" s="32"/>
    </row>
    <row r="41" spans="2:19" s="8" customFormat="1" x14ac:dyDescent="0.2">
      <c r="D41" s="7"/>
      <c r="E41" s="7"/>
      <c r="F41" s="7"/>
      <c r="G41" s="7"/>
      <c r="H41" s="7"/>
      <c r="I41" s="7"/>
      <c r="J41" s="7"/>
      <c r="K41" s="7"/>
      <c r="L41" s="7"/>
      <c r="M41" s="32"/>
    </row>
    <row r="42" spans="2:19" s="8" customFormat="1" x14ac:dyDescent="0.2">
      <c r="D42" s="7"/>
      <c r="E42" s="7"/>
      <c r="F42" s="7"/>
      <c r="G42" s="7"/>
      <c r="H42" s="7"/>
      <c r="I42" s="7"/>
      <c r="J42" s="7"/>
      <c r="K42" s="7"/>
      <c r="L42" s="7"/>
      <c r="M42" s="32"/>
    </row>
    <row r="43" spans="2:19" s="8" customFormat="1" x14ac:dyDescent="0.2">
      <c r="D43" s="7"/>
      <c r="E43" s="7"/>
      <c r="F43" s="7"/>
      <c r="G43" s="7"/>
      <c r="H43" s="7"/>
      <c r="I43" s="7"/>
      <c r="J43" s="7"/>
      <c r="K43" s="7"/>
      <c r="L43" s="7"/>
      <c r="M43" s="32"/>
    </row>
    <row r="44" spans="2:19" s="8" customFormat="1" x14ac:dyDescent="0.2">
      <c r="D44" s="7"/>
      <c r="E44" s="7"/>
      <c r="F44" s="7"/>
      <c r="G44" s="7"/>
      <c r="H44" s="7"/>
      <c r="I44" s="7"/>
      <c r="J44" s="7"/>
      <c r="K44" s="7"/>
      <c r="L44" s="7"/>
      <c r="M44" s="32"/>
    </row>
    <row r="45" spans="2:19" s="8" customFormat="1" x14ac:dyDescent="0.2">
      <c r="D45" s="7"/>
      <c r="E45" s="7"/>
      <c r="F45" s="7"/>
      <c r="G45" s="7"/>
      <c r="H45" s="7"/>
      <c r="I45" s="7"/>
      <c r="J45" s="7"/>
      <c r="K45" s="7"/>
      <c r="L45" s="7"/>
      <c r="M45" s="32"/>
    </row>
    <row r="46" spans="2:19" s="8" customFormat="1" x14ac:dyDescent="0.2">
      <c r="D46" s="7"/>
      <c r="E46" s="7"/>
      <c r="F46" s="7"/>
      <c r="G46" s="7"/>
      <c r="H46" s="7"/>
      <c r="I46" s="7"/>
      <c r="J46" s="7"/>
      <c r="K46" s="7"/>
      <c r="L46" s="7"/>
      <c r="M46" s="32"/>
    </row>
  </sheetData>
  <mergeCells count="11">
    <mergeCell ref="F8:L8"/>
    <mergeCell ref="B1:N1"/>
    <mergeCell ref="K3:M3"/>
    <mergeCell ref="F5:L5"/>
    <mergeCell ref="F6:L6"/>
    <mergeCell ref="F7:L7"/>
    <mergeCell ref="D16:G16"/>
    <mergeCell ref="I16:L16"/>
    <mergeCell ref="B36:H36"/>
    <mergeCell ref="B37:H37"/>
    <mergeCell ref="B38:H38"/>
  </mergeCells>
  <dataValidations count="1">
    <dataValidation type="list" allowBlank="1" showInputMessage="1" showErrorMessage="1" sqref="K3" xr:uid="{0CC84B50-C32C-47D9-9A15-EB65C9E91005}">
      <formula1>"Start Time, Finish Time"</formula1>
    </dataValidation>
  </dataValidations>
  <printOptions horizontalCentered="1"/>
  <pageMargins left="0.32" right="0.28999999999999998" top="0.39370078740157483" bottom="0.39370078740157483" header="0.51181102362204722" footer="0.51181102362204722"/>
  <pageSetup paperSize="9" orientation="portrait" r:id="rId1"/>
  <headerFooter alignWithMargins="0">
    <oddFooter>&amp;L&amp;"Arial,Italic"&amp;8Backup Time Calculation.xls - Jan 2011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Missing Time</vt:lpstr>
      <vt:lpstr>Worked Example (Start)</vt:lpstr>
      <vt:lpstr>'Missing Time'!Print_Area</vt:lpstr>
      <vt:lpstr>'Worked Example (Start)'!Print_Area</vt:lpstr>
    </vt:vector>
  </TitlesOfParts>
  <Company/>
  <LinksUpToDate>false</LinksUpToDate>
  <SharedDoc>false</SharedDoc>
  <HyperlinkBase>http://lightening.demon.co.uk/ski/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CALCULATION OF BACKUP TIMES</dc:title>
  <dc:subject>ENGLISH SKI COUNCIL</dc:subject>
  <dc:creator>Tristan Cole</dc:creator>
  <dc:description>November 2002 Version_x000d_
ESC ROTP DB Website_x000d_
http://lightening.demon.co.uk/ski/_x000d_
MS WORD 2000 FORMAT</dc:description>
  <cp:lastModifiedBy>Gwyneth</cp:lastModifiedBy>
  <cp:lastPrinted>2021-10-27T15:38:12Z</cp:lastPrinted>
  <dcterms:created xsi:type="dcterms:W3CDTF">2000-11-18T15:43:26Z</dcterms:created>
  <dcterms:modified xsi:type="dcterms:W3CDTF">2021-10-28T15:40:49Z</dcterms:modified>
</cp:coreProperties>
</file>